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filterPrivacy="1" defaultThemeVersion="166925"/>
  <xr:revisionPtr revIDLastSave="0" documentId="8_{216FB57E-9212-4899-83A8-61F6863E8293}" xr6:coauthVersionLast="47" xr6:coauthVersionMax="47" xr10:uidLastSave="{00000000-0000-0000-0000-000000000000}"/>
  <bookViews>
    <workbookView xWindow="-28920" yWindow="-120" windowWidth="29040" windowHeight="15720" tabRatio="693" xr2:uid="{00000000-000D-0000-FFFF-FFFF00000000}"/>
  </bookViews>
  <sheets>
    <sheet name="Orçamento Sintético R01" sheetId="2" r:id="rId1"/>
    <sheet name="Cronogr. físico-financeiro R01" sheetId="3" r:id="rId2"/>
  </sheets>
  <definedNames>
    <definedName name="_xlnm.Print_Area" localSheetId="1">'Cronogr. físico-financeiro R01'!$A$1:$J$29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3" i="2" l="1"/>
  <c r="B32" i="3"/>
  <c r="B34" i="3"/>
  <c r="E35" i="3"/>
  <c r="F35" i="3"/>
  <c r="G35" i="3"/>
  <c r="B36" i="3"/>
  <c r="D37" i="3"/>
  <c r="G37" i="3"/>
  <c r="B38" i="3"/>
  <c r="D39" i="3"/>
  <c r="G39" i="3"/>
  <c r="B40" i="3"/>
  <c r="D41" i="3"/>
  <c r="E41" i="3"/>
  <c r="B42" i="3"/>
  <c r="D43" i="3"/>
  <c r="E43" i="3"/>
  <c r="G43" i="3"/>
  <c r="B44" i="3"/>
  <c r="D45" i="3"/>
  <c r="E45" i="3"/>
  <c r="F45" i="3"/>
  <c r="G18" i="3"/>
  <c r="F43" i="3" s="1"/>
  <c r="G14" i="3"/>
  <c r="F39" i="3" s="1"/>
  <c r="H8" i="3"/>
  <c r="G33" i="3" s="1"/>
  <c r="G12" i="3"/>
  <c r="F37" i="3" s="1"/>
  <c r="F12" i="3"/>
  <c r="E37" i="3" s="1"/>
  <c r="H16" i="3"/>
  <c r="G41" i="3" s="1"/>
  <c r="F16" i="3"/>
  <c r="E8" i="3"/>
  <c r="D33" i="3" s="1"/>
  <c r="F8" i="3"/>
  <c r="E33" i="3" s="1"/>
  <c r="G8" i="3"/>
  <c r="F33" i="3" s="1"/>
  <c r="E10" i="3"/>
  <c r="C10" i="3" s="1"/>
  <c r="C34" i="3" s="1"/>
  <c r="F14" i="3"/>
  <c r="E39" i="3" s="1"/>
  <c r="G16" i="3"/>
  <c r="F41" i="3" s="1"/>
  <c r="E18" i="3"/>
  <c r="H20" i="3"/>
  <c r="C20" i="3" s="1"/>
  <c r="C44" i="3" s="1"/>
  <c r="G34" i="3" l="1"/>
  <c r="F34" i="3"/>
  <c r="G11" i="3" s="1"/>
  <c r="E34" i="3"/>
  <c r="D35" i="3"/>
  <c r="D34" i="3" s="1"/>
  <c r="G45" i="3"/>
  <c r="G44" i="3" s="1"/>
  <c r="H21" i="3" s="1"/>
  <c r="F44" i="3"/>
  <c r="G21" i="3" s="1"/>
  <c r="E44" i="3"/>
  <c r="F21" i="3" s="1"/>
  <c r="D44" i="3"/>
  <c r="E21" i="3" s="1"/>
  <c r="E49" i="3"/>
  <c r="D32" i="3"/>
  <c r="D49" i="3"/>
  <c r="D51" i="3" s="1"/>
  <c r="E51" i="3" s="1"/>
  <c r="G32" i="3"/>
  <c r="G49" i="3"/>
  <c r="F32" i="3"/>
  <c r="F49" i="3"/>
  <c r="F23" i="3"/>
  <c r="C12" i="3"/>
  <c r="H23" i="3"/>
  <c r="C18" i="3"/>
  <c r="H11" i="3"/>
  <c r="E11" i="3"/>
  <c r="F11" i="3"/>
  <c r="G23" i="3"/>
  <c r="C14" i="3"/>
  <c r="C8" i="3"/>
  <c r="C32" i="3" s="1"/>
  <c r="C16" i="3"/>
  <c r="E23" i="3"/>
  <c r="F51" i="3" l="1"/>
  <c r="G51" i="3" s="1"/>
  <c r="C40" i="3"/>
  <c r="E32" i="3"/>
  <c r="C38" i="3"/>
  <c r="C42" i="3"/>
  <c r="C36" i="3"/>
  <c r="H24" i="3"/>
  <c r="G24" i="3"/>
  <c r="F24" i="3"/>
  <c r="E25" i="3"/>
  <c r="F25" i="3" s="1"/>
  <c r="G25" i="3" s="1"/>
  <c r="H25" i="3" s="1"/>
  <c r="E24" i="3"/>
  <c r="E26" i="3" s="1"/>
  <c r="C22" i="3"/>
  <c r="D36" i="3" l="1"/>
  <c r="E13" i="3" s="1"/>
  <c r="G36" i="3"/>
  <c r="H13" i="3" s="1"/>
  <c r="E36" i="3"/>
  <c r="F13" i="3" s="1"/>
  <c r="F36" i="3"/>
  <c r="G13" i="3" s="1"/>
  <c r="G42" i="3"/>
  <c r="H19" i="3" s="1"/>
  <c r="E42" i="3"/>
  <c r="F19" i="3" s="1"/>
  <c r="D42" i="3"/>
  <c r="E19" i="3" s="1"/>
  <c r="F42" i="3"/>
  <c r="G19" i="3" s="1"/>
  <c r="E40" i="3"/>
  <c r="F17" i="3" s="1"/>
  <c r="F40" i="3"/>
  <c r="G17" i="3" s="1"/>
  <c r="D40" i="3"/>
  <c r="E17" i="3" s="1"/>
  <c r="G40" i="3"/>
  <c r="H17" i="3" s="1"/>
  <c r="G38" i="3"/>
  <c r="H15" i="3" s="1"/>
  <c r="E38" i="3"/>
  <c r="F15" i="3" s="1"/>
  <c r="F38" i="3"/>
  <c r="G15" i="3" s="1"/>
  <c r="D38" i="3"/>
  <c r="E15" i="3" s="1"/>
  <c r="C48" i="3"/>
  <c r="F26" i="3"/>
  <c r="G26" i="3" s="1"/>
  <c r="H26" i="3" s="1"/>
  <c r="H9" i="3"/>
  <c r="F9" i="3"/>
  <c r="G9" i="3"/>
  <c r="E9" i="3"/>
  <c r="E48" i="3" l="1"/>
  <c r="D48" i="3"/>
  <c r="D50" i="3" s="1"/>
  <c r="E50" i="3" s="1"/>
  <c r="F48" i="3"/>
  <c r="G48" i="3"/>
  <c r="F50" i="3" l="1"/>
  <c r="G50" i="3" s="1"/>
</calcChain>
</file>

<file path=xl/sharedStrings.xml><?xml version="1.0" encoding="utf-8"?>
<sst xmlns="http://schemas.openxmlformats.org/spreadsheetml/2006/main" count="431" uniqueCount="285">
  <si>
    <t>Reforma da Biblioteca</t>
  </si>
  <si>
    <t>Adequação da Biblioteca Paulo Bertran, localizada no 3º andar do edifício sede da Câmara Legislativa do Distrito Federal, incluindo a construção do espaço de trabalho amistoso para neurodivergentes.</t>
  </si>
  <si>
    <t>Orçamento Sintético</t>
  </si>
  <si>
    <t>Item</t>
  </si>
  <si>
    <t>Código</t>
  </si>
  <si>
    <t>Banco</t>
  </si>
  <si>
    <t>Descrição</t>
  </si>
  <si>
    <t>Peso (%)</t>
  </si>
  <si>
    <t xml:space="preserve"> 1 </t>
  </si>
  <si>
    <t>SERVIÇOS PRELIMINARES E DESMONTAGENS</t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</si>
  <si>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</si>
  <si>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</si>
  <si>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</si>
  <si>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</si>
  <si>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</si>
  <si>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</si>
  <si>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90777 </t>
  </si>
  <si>
    <t>ENGENHEIRO CIVIL DE OBRA JUNIOR COM ENCARGOS COMPLEMENTARES</t>
  </si>
  <si>
    <t>H</t>
  </si>
  <si>
    <t xml:space="preserve"> 1.3 </t>
  </si>
  <si>
    <t xml:space="preserve"> 88316 </t>
  </si>
  <si>
    <t>SERVENTE COM ENCARGOS COMPLEMENTARES</t>
  </si>
  <si>
    <t xml:space="preserve"> 1.4 </t>
  </si>
  <si>
    <t xml:space="preserve"> INS_05 </t>
  </si>
  <si>
    <t>Próprio</t>
  </si>
  <si>
    <t>CAIXA  DE PAPELÃO REFORÇADA 60X40X40 cm (OU DIM. SIMILAR) PARA GUARDA TEMPORÁRIA DO ACERVO - CONJUNTO COM 10 UNIDADES</t>
  </si>
  <si>
    <t>CJ.</t>
  </si>
  <si>
    <t xml:space="preserve"> 1.5 </t>
  </si>
  <si>
    <t xml:space="preserve"> CPU SEBIB_01 </t>
  </si>
  <si>
    <t>SERVIÇO DE DESMONTAGEM E TRANSPORTE DE MÓDULO DE ARQUIVO DESLIZANTES DO 3º PAV. AO SUBSOLO ( APROX. 8 METROS DE COMPRIMENTO CADA)</t>
  </si>
  <si>
    <t>UN.</t>
  </si>
  <si>
    <t xml:space="preserve"> 1.6 </t>
  </si>
  <si>
    <t>ENCARREGADO GERAL COM ENCARGOS COMPLEMENTARES</t>
  </si>
  <si>
    <t xml:space="preserve"> 2 </t>
  </si>
  <si>
    <t>CONSTRUÇÃO</t>
  </si>
  <si>
    <t xml:space="preserve"> 2.1 </t>
  </si>
  <si>
    <t xml:space="preserve"> CPU SEBIB_11 </t>
  </si>
  <si>
    <t>Parede com sistema em chapas de gesso para Drywall, uso interno, com duas faces duplas e estrutura metálica com guia simples para paredes com área líquida maior ou igual a 6 m², com vãos e isolamento acústico</t>
  </si>
  <si>
    <t xml:space="preserve"> 2.2 </t>
  </si>
  <si>
    <t xml:space="preserve"> CPU SEBIB_10 </t>
  </si>
  <si>
    <t>Parede com sistema em chapas de gesso para Drywall, uso interno, com duas faces duplas e estrutura metálica com guia simples, sem vãos, com isolamento acústico</t>
  </si>
  <si>
    <t xml:space="preserve"> 3 </t>
  </si>
  <si>
    <t>PISOS E RODAPÉS</t>
  </si>
  <si>
    <t xml:space="preserve"> 3.1 </t>
  </si>
  <si>
    <t xml:space="preserve"> 101743 </t>
  </si>
  <si>
    <t>PISO TÊXTIL (CARPETE) EM PLACA. AF_09/2020</t>
  </si>
  <si>
    <t xml:space="preserve"> 3.2 </t>
  </si>
  <si>
    <t xml:space="preserve"> 98685 </t>
  </si>
  <si>
    <t>RODAPÉ EM GRANITO, ALTURA 10 CM. AF_02/2026</t>
  </si>
  <si>
    <t>M</t>
  </si>
  <si>
    <t xml:space="preserve"> 4 </t>
  </si>
  <si>
    <t>PINTURA E REVESTIMENTO</t>
  </si>
  <si>
    <t xml:space="preserve"> 4.1 </t>
  </si>
  <si>
    <t xml:space="preserve"> 88489 </t>
  </si>
  <si>
    <t>PINTURA LÁTEX ACRÍLICA PREMIUM, APLICAÇÃO MANUAL EM PAREDES, DUAS DEMÃOS. AF_04/2023</t>
  </si>
  <si>
    <t xml:space="preserve"> 4.2 </t>
  </si>
  <si>
    <t xml:space="preserve"> CPU SEBIB_05 </t>
  </si>
  <si>
    <t>PINTURA LÁTEX ACRÍLICA PREMIUM NA COR VERDE OLIVA, APLICAÇÃO MANUAL EM PAREDES, DUAS DEMÃOS. REF SINAPI 88489</t>
  </si>
  <si>
    <t xml:space="preserve"> 4.3 </t>
  </si>
  <si>
    <t xml:space="preserve"> 88496 </t>
  </si>
  <si>
    <t>EMASSAMENTO COM MASSA LÁTEX, APLICAÇÃO EM TETO, DUAS DEMÃOS, LIXAMENTO MANUAL. AF_04/2023</t>
  </si>
  <si>
    <t xml:space="preserve"> 4.4 </t>
  </si>
  <si>
    <t xml:space="preserve"> CPU SEBIB_09 </t>
  </si>
  <si>
    <t>FORNECIMENTO E INSTALAÇÃO DE PLACA ESTOFADA (REVESTIMENTO ACÚSTICO) NA MARCENARIA. REF SBC 120125</t>
  </si>
  <si>
    <t xml:space="preserve"> 5 </t>
  </si>
  <si>
    <t>MARCENARIA, VIDRAÇARIA E SERRALHERIA</t>
  </si>
  <si>
    <t xml:space="preserve"> 5.1 </t>
  </si>
  <si>
    <t xml:space="preserve"> 102187 </t>
  </si>
  <si>
    <t>PORTA DE CORRER EM VIDRO TEMPERADO, 2 FOLHAS DE 90X210 CM, ESPESSURA 10 MM, INCLUSIVE ACESSÓRIOS. AF_11/2025</t>
  </si>
  <si>
    <t>UN</t>
  </si>
  <si>
    <t xml:space="preserve"> 5.2 </t>
  </si>
  <si>
    <t xml:space="preserve"> CPU SEBIB_12 </t>
  </si>
  <si>
    <t>PORTA DE CORRER MIOLO MADEIRA, COM DUAS FOLHAS, ACABAMENTO EM MDF C/ FERRAGENS DE CORRER - REF.: SEDOP 091506</t>
  </si>
  <si>
    <t xml:space="preserve"> 5.3 </t>
  </si>
  <si>
    <t xml:space="preserve"> INS_12 </t>
  </si>
  <si>
    <t>MARCENARIA PLANEJADA COM MESAS INDIVIDUALIZADAS E ESTANTES, AUTOPORTANTE, COM ILUMINAÇÃO EMBUTIDA E REVESTIMENTO ACÚSTICO (NÃO INCLUSO)</t>
  </si>
  <si>
    <t xml:space="preserve"> 5.4 </t>
  </si>
  <si>
    <t xml:space="preserve"> 15.04.70 </t>
  </si>
  <si>
    <t>EMBASA</t>
  </si>
  <si>
    <t>PAINEL EM CHAPA LISA DE MDF - FORNECIMENTO E INSTALAÇÃO</t>
  </si>
  <si>
    <t xml:space="preserve"> 5.5 </t>
  </si>
  <si>
    <t xml:space="preserve"> 55.06.47 </t>
  </si>
  <si>
    <t>FORNEC. E INSTALAÇÃO DE PRATELEIRA EM MDF</t>
  </si>
  <si>
    <t xml:space="preserve"> 5.6 </t>
  </si>
  <si>
    <t xml:space="preserve"> INS_13 </t>
  </si>
  <si>
    <t>MESA DE ESTUDO INDIVIDUAL/COLETIVA SOB MEDIDA COM FACE DUPLA, TAMPO EM MDF BP AMADEIRADO, ESTRUTURA METÁLICA NA COR CINZA CLARO E SEPARAÇÃO POR DIVISÓRIAS</t>
  </si>
  <si>
    <t xml:space="preserve"> 5.7 </t>
  </si>
  <si>
    <t xml:space="preserve"> INS_14 </t>
  </si>
  <si>
    <t>MESA DE CENTRO/LATERAL QUADRADA, SOB MEDIDA, COM TAMPO EM MDF BP NA COR AMADEIRADA E PÉS METÁLICOS NA COR CINZA CLARO</t>
  </si>
  <si>
    <t xml:space="preserve"> 5.8 </t>
  </si>
  <si>
    <t xml:space="preserve"> INS_15 </t>
  </si>
  <si>
    <t>BANCADA EM MDF BP 18 mm NA COR BRANCA COM PRATELEIRAS EXTERNAS + COMPLEMENTO DE BANCADA EXISTENTE EM MDF BP NA COR BRANCA</t>
  </si>
  <si>
    <t xml:space="preserve"> 5.9 </t>
  </si>
  <si>
    <t xml:space="preserve"> CPU SEBIB_04 </t>
  </si>
  <si>
    <t>ESTANTE EM AÇO COM UMA FACE E SEIS PRATELEIRAS INCLINADAS (PORTA REVISTA) COM REGULAGEM DE ALTURA, CONJUNTO COM ACABAMENTOS SUPERIOR (CHAPÉU) E LATERAIS EM MDF BP AMADEIRADO - FORNECIMENTO E INSTALAÇÃO (REF. SINAPI 102238 )</t>
  </si>
  <si>
    <t xml:space="preserve"> 5.10 </t>
  </si>
  <si>
    <t xml:space="preserve"> CPU SEBIB_03 </t>
  </si>
  <si>
    <t>ESTANTE EM AÇO COM UMA FACE E SEIS PRATELEIRAS RETAS COM REGULAGEM DE ALTURA, CONJUNTO COM ACABAMENTOS SUPERIOR (CHAPÉU) E LATERAIS EM MDF BP AMADEIRADO - FORNECIMENTO E INSTALAÇÃO (REF. SINAPI 102238 )</t>
  </si>
  <si>
    <t xml:space="preserve"> 5.11 </t>
  </si>
  <si>
    <t xml:space="preserve"> CPU SEBIB_02 </t>
  </si>
  <si>
    <t>ESTANTE EM AÇO COM DUAS FACES E DOZE PRATELEIRAS RETAS COM REGULAGEM DE ALTURA, CONJUNTO COM ACABAMENTOS SUPERIOR (CHAPÉU) E LATERAIS EM MDF BP AMADEIRADO - FORNECIMENTO E INSTALAÇÃO (REF. SINAPI 102238 )</t>
  </si>
  <si>
    <t xml:space="preserve"> 6 </t>
  </si>
  <si>
    <t>INSTALAÇÕES ELÉTRICAS E ILUMINAÇÃO</t>
  </si>
  <si>
    <t xml:space="preserve"> 6.1 </t>
  </si>
  <si>
    <t xml:space="preserve"> 059815 </t>
  </si>
  <si>
    <t>SBC</t>
  </si>
  <si>
    <t>FIXACAO ELETRODUTO APAR ABRACADEIRA D 3/4"" C/ CUNHA</t>
  </si>
  <si>
    <t xml:space="preserve"> 6.2 </t>
  </si>
  <si>
    <t xml:space="preserve"> 00000412 </t>
  </si>
  <si>
    <t>ABRACADEIRA DE NYLON PARA AMARRACAO DE CABOS, COMPRIMENTO DE *230* X *7,6* MM</t>
  </si>
  <si>
    <t xml:space="preserve"> 6.3 </t>
  </si>
  <si>
    <t xml:space="preserve"> 036844 </t>
  </si>
  <si>
    <t>ARAME GALVANIZADO #12 AWG</t>
  </si>
  <si>
    <t>KG</t>
  </si>
  <si>
    <t xml:space="preserve"> 6.4 </t>
  </si>
  <si>
    <t xml:space="preserve"> 00039209 </t>
  </si>
  <si>
    <t>ARRUELA EM ALUMINIO, COM ROSCA, DE 3/4", PARA ELETRODUTO</t>
  </si>
  <si>
    <t xml:space="preserve"> 6.5 </t>
  </si>
  <si>
    <t xml:space="preserve"> 00039175 </t>
  </si>
  <si>
    <t>BUCHA EM ALUMINIO, COM ROSCA, DE 3/4", PARA ELETRODUTO</t>
  </si>
  <si>
    <t xml:space="preserve"> 6.6 </t>
  </si>
  <si>
    <t xml:space="preserve"> 014203 </t>
  </si>
  <si>
    <t>BUCHA DE NYLON PARA FIXACAO TIPO S8 C/PARAFUSO COM 10 PEÇAS</t>
  </si>
  <si>
    <t xml:space="preserve"> 6.7 </t>
  </si>
  <si>
    <t xml:space="preserve"> 00002488 </t>
  </si>
  <si>
    <t>CONECTOR RETO DE ALUMINIO PARA ELETRODUTO DE 3/4", PARA ADAPTAR ENTRADA DE ELETRODUTO METALICO FLEXIVEL EM QUADROS</t>
  </si>
  <si>
    <t xml:space="preserve"> 6.8 </t>
  </si>
  <si>
    <t xml:space="preserve"> 028543 </t>
  </si>
  <si>
    <t>FERRAMENTA - BROCA PARA ACO HSS 6,30x101mm REF. 43141182 TRAMONTINA</t>
  </si>
  <si>
    <t xml:space="preserve"> 6.9 </t>
  </si>
  <si>
    <t xml:space="preserve"> 019824 </t>
  </si>
  <si>
    <t>BROCA ACO RAPIDO PARA METAL DE 7/8" DIN 338 HSS VONDER</t>
  </si>
  <si>
    <t xml:space="preserve"> 6.10 </t>
  </si>
  <si>
    <t xml:space="preserve"> 062590 </t>
  </si>
  <si>
    <t>CAIXA DE PISO ALTA 4"" X 4"" EM ALUMINIO COM ANEL DE REGULAGEM</t>
  </si>
  <si>
    <t xml:space="preserve"> 6.11 </t>
  </si>
  <si>
    <t xml:space="preserve"> 062343 </t>
  </si>
  <si>
    <t>CAIXA DE PASSAGEM 4x2"" TIGREFLEX LARANJA</t>
  </si>
  <si>
    <t xml:space="preserve"> 6.12 </t>
  </si>
  <si>
    <t xml:space="preserve"> 91927 </t>
  </si>
  <si>
    <t>CABO DE COBRE FLEXÍVEL ISOLADO, 2,5 MM², ANTI-CHAMA 0,6/1,0 KV, PARA CIRCUITOS TERMINAIS - FORNECIMENTO E INSTALAÇÃO. AF_03/2023</t>
  </si>
  <si>
    <t xml:space="preserve"> 6.13 </t>
  </si>
  <si>
    <t xml:space="preserve"> 91925 </t>
  </si>
  <si>
    <t>CABO DE COBRE FLEXÍVEL ISOLADO, 1,5 MM², ANTI-CHAMA 0,6/1,0 KV, PARA CIRCUITOS TERMINAIS - FORNECIMENTO E INSTALAÇÃO. AF_03/2023</t>
  </si>
  <si>
    <t xml:space="preserve"> 6.14 </t>
  </si>
  <si>
    <t xml:space="preserve"> 91926 </t>
  </si>
  <si>
    <t>CABO DE COBRE FLEXÍVEL ISOLADO, 2,5 MM², ANTI-CHAMA 450/750 V, PARA CIRCUITOS TERMINAIS - FORNECIMENTO E INSTALAÇÃO. AF_03/2023</t>
  </si>
  <si>
    <t xml:space="preserve"> 6.15 </t>
  </si>
  <si>
    <t xml:space="preserve"> 6.16 </t>
  </si>
  <si>
    <t xml:space="preserve"> 6.17 </t>
  </si>
  <si>
    <t xml:space="preserve"> 6.18 </t>
  </si>
  <si>
    <t xml:space="preserve"> 6.19 </t>
  </si>
  <si>
    <t xml:space="preserve"> 106669 </t>
  </si>
  <si>
    <t>ELETRODUTO METÁLICO ZINCADO FLEXÍVEL COM CAPA (SEALTUBO),  DIÂMETRO 3/4"- FORNECIMENTO E INSTALAÇÃO. AF_01/2026</t>
  </si>
  <si>
    <t xml:space="preserve"> 6.20 </t>
  </si>
  <si>
    <t xml:space="preserve"> 91854 </t>
  </si>
  <si>
    <t>ELETRODUTO FLEXÍVEL CORRUGADO, PVC, DN 25 MM (3/4"), PARA CIRCUITOS TERMINAIS, INSTALADO EM PAREDE - FORNECIMENTO E INSTALAÇÃO. AF_03/2023</t>
  </si>
  <si>
    <t xml:space="preserve"> 6.21 </t>
  </si>
  <si>
    <t xml:space="preserve"> 93655 </t>
  </si>
  <si>
    <t>DISJUNTOR MONOPOLAR TIPO DIN, CORRENTE NOMINAL DE 20A - FORNECIMENTO E INSTALAÇÃO. AF_07/2025</t>
  </si>
  <si>
    <t xml:space="preserve"> 6.22 </t>
  </si>
  <si>
    <t xml:space="preserve"> 00044531 </t>
  </si>
  <si>
    <t>DISCO DE CORTE DIAMANTADO SEGMENTADO DIAMETRO DE 180 MM PARA ESMERILHADEIRA 7"</t>
  </si>
  <si>
    <t xml:space="preserve"> 6.23 </t>
  </si>
  <si>
    <t xml:space="preserve"> 00020111 </t>
  </si>
  <si>
    <t>FITA ISOLANTE ADESIVA ANTICHAMA, USO ATE 750 V, EM ROLO DE 19 MM X 20 M</t>
  </si>
  <si>
    <t xml:space="preserve"> 6.24 </t>
  </si>
  <si>
    <t xml:space="preserve"> 91973 </t>
  </si>
  <si>
    <t>INTERRUPTOR SIMPLES (2 MÓDULOS) COM INTERRUPTOR PARALELO (2 MÓDULOS), 10A/250V, INCLUINDO SUPORTE E PLACA - FORNECIMENTO E INSTALAÇÃO. AF_03/2023</t>
  </si>
  <si>
    <t xml:space="preserve"> 6.25 </t>
  </si>
  <si>
    <t xml:space="preserve"> 020673 </t>
  </si>
  <si>
    <t>LUVA ELETRODUTO CONDULETE TOP RIGIDO 3/4"</t>
  </si>
  <si>
    <t xml:space="preserve"> 6.26 </t>
  </si>
  <si>
    <t xml:space="preserve"> 00004356 </t>
  </si>
  <si>
    <t>PARAFUSO DE ACO ZINCADO COM ROSCA SOBERBA, CABECA CHATA E FENDA SIMPLES, DIAMETRO 4,8 MM, COMPRIMENTO 45 MM</t>
  </si>
  <si>
    <t xml:space="preserve"> 6.27 </t>
  </si>
  <si>
    <t xml:space="preserve"> 036559 </t>
  </si>
  <si>
    <t>PLUG MACHO 2P + T 20A</t>
  </si>
  <si>
    <t xml:space="preserve"> 6.28 </t>
  </si>
  <si>
    <t>PLUG MACHO 2P + T 10A</t>
  </si>
  <si>
    <t xml:space="preserve"> 6.29 </t>
  </si>
  <si>
    <t xml:space="preserve"> 034531 </t>
  </si>
  <si>
    <t>PLUG FEMEA 2P + T 20A</t>
  </si>
  <si>
    <t xml:space="preserve"> 6.30 </t>
  </si>
  <si>
    <t xml:space="preserve"> 92008 </t>
  </si>
  <si>
    <t>TOMADA BAIXA DE EMBUTIR (2 MÓDULOS), 2P+T 10 A, INCLUINDO SUPORTE E PLACA - FORNECIMENTO E INSTALAÇÃO. AF_03/2023</t>
  </si>
  <si>
    <t xml:space="preserve"> 6.31 </t>
  </si>
  <si>
    <t xml:space="preserve"> 91983 </t>
  </si>
  <si>
    <t>DIMMER ROTATIVO (1 MÓDULO), 220V/600W, INCLUINDO SUPORTE E PLACA - FORNECIMENTO E INSTALAÇÃO. AF_03/2023</t>
  </si>
  <si>
    <t xml:space="preserve"> 6.32 </t>
  </si>
  <si>
    <t xml:space="preserve"> 105546 </t>
  </si>
  <si>
    <t>LUMINÁRIA TIPO SPOT, DE EMBUTIR, COM 1 LÂMPADA LED PAR20 - FORNECIMENTO E INSTALAÇÃO. AF_09/2024</t>
  </si>
  <si>
    <t xml:space="preserve"> 6.33 </t>
  </si>
  <si>
    <t xml:space="preserve"> INS_07 </t>
  </si>
  <si>
    <t>CONECTOR ELÉTRICO DE TORÇÃO SCORTCHLOK 2 COM SISTEMA DE EMENDA DE TOPO, CONECTOR PARA R/Y DE CABO DE 0,5 ATÉ 6,0 MM²</t>
  </si>
  <si>
    <t xml:space="preserve"> 6.34 </t>
  </si>
  <si>
    <t xml:space="preserve"> 40.20.310 </t>
  </si>
  <si>
    <t>CPOS/CDHU</t>
  </si>
  <si>
    <t>Placa/espelho em latão escovado 4´ x 4´, para 02 tomadas elétrica</t>
  </si>
  <si>
    <t xml:space="preserve"> 6.35 </t>
  </si>
  <si>
    <t xml:space="preserve"> 00040552 </t>
  </si>
  <si>
    <t>PARAFUSO, AUTOATARRAXANTE, CABECA CHATA, FENDA SIMPLES, EM ACO ZINCADO, 1/4" (6,35 MM) X 25 MM</t>
  </si>
  <si>
    <t>CENTO</t>
  </si>
  <si>
    <t xml:space="preserve"> 6.36 </t>
  </si>
  <si>
    <t xml:space="preserve"> 060386 </t>
  </si>
  <si>
    <t>LUMINARIA - PERFIL LED EMBUTIR SLIM 2M P/ FITA LED COMPLETA</t>
  </si>
  <si>
    <t xml:space="preserve"> 6.37 </t>
  </si>
  <si>
    <t xml:space="preserve"> 105549 </t>
  </si>
  <si>
    <t>DRIVER SLIM PARA FITA LED - FORNECIMENTO E INSTALAÇÃO. AF_09/2024</t>
  </si>
  <si>
    <t xml:space="preserve"> 6.38 </t>
  </si>
  <si>
    <t xml:space="preserve"> INS_08 </t>
  </si>
  <si>
    <t>CONECTOR PARA FITA DE LED CONECTORES FITA-FITA LED 12 V</t>
  </si>
  <si>
    <t xml:space="preserve"> 6.39 </t>
  </si>
  <si>
    <t xml:space="preserve"> INS_09 </t>
  </si>
  <si>
    <t>CABO DE ALIMENTAÇÃO PARA FITA LED 12 V/IP20, 12 V.</t>
  </si>
  <si>
    <t xml:space="preserve"> 6.40 </t>
  </si>
  <si>
    <t xml:space="preserve"> 09.09.049 </t>
  </si>
  <si>
    <t>FDE</t>
  </si>
  <si>
    <t>IL-97 LUMINÁRIA LED  QUADRADA DIMERIZÁVEL DE EMBUTIR COM DIFUSOR TRANSLÚCIDO &lt;= 40W</t>
  </si>
  <si>
    <t xml:space="preserve"> 6.41 </t>
  </si>
  <si>
    <t xml:space="preserve"> INS_10 </t>
  </si>
  <si>
    <t>CAIXA TOMADA DE EMBUTIR EM MOVEIS COM 2 TOMADAS 2P + T 20A, NA COR PRETA</t>
  </si>
  <si>
    <t xml:space="preserve"> 6.42 </t>
  </si>
  <si>
    <t xml:space="preserve"> 062681 </t>
  </si>
  <si>
    <t>PTO INTERRUPTOR C/ DIMMER ROTATIVO APARENTE - PVC CONDULETE</t>
  </si>
  <si>
    <t xml:space="preserve"> 7 </t>
  </si>
  <si>
    <t>LIMPEZA E FINALIZAÇÃO</t>
  </si>
  <si>
    <t xml:space="preserve"> 7.1 </t>
  </si>
  <si>
    <t xml:space="preserve"> 99810 </t>
  </si>
  <si>
    <t>LIMPEZA DE PISO CERÂMICO/ PORCELANATO/ MÁRMORE/ GRANITO UTILIZANDO DETERGENTE NEUTRO E ESCOVAÇÃO MANUAL. AF_10/2025_PS</t>
  </si>
  <si>
    <t>Total sem BDI</t>
  </si>
  <si>
    <t>Total do BDI</t>
  </si>
  <si>
    <t>Total Geral</t>
  </si>
  <si>
    <t>Cronograma Físico e Financeiro</t>
  </si>
  <si>
    <t>Objeto: Adequação da Biblioteca Paulo Bertran, localizada no 3º andar do edifício sede da Câmara Legislativa do Distrito Federal, incluindo a construção do espaço de trabalho amistoso para neurodivergentes</t>
  </si>
  <si>
    <t>Descrição dos Serviços</t>
  </si>
  <si>
    <t>Valor (R$)</t>
  </si>
  <si>
    <t xml:space="preserve">EMISSÃO O.S </t>
  </si>
  <si>
    <t>Adequação da Biblioteca Paulo Bertran,  incluindo a construção do espaço de trabalho amistoso para neurodivergentes</t>
  </si>
  <si>
    <t>RECEBIMENTO DO SERVIÇO</t>
  </si>
  <si>
    <t>1ª medição</t>
  </si>
  <si>
    <t>2ª medição</t>
  </si>
  <si>
    <t xml:space="preserve">3ª medição </t>
  </si>
  <si>
    <t>30 DIAS</t>
  </si>
  <si>
    <t>60 DIAS</t>
  </si>
  <si>
    <t>90 DIAS</t>
  </si>
  <si>
    <t>120 DIAS</t>
  </si>
  <si>
    <t>140 DIAS</t>
  </si>
  <si>
    <t>170 DIAS</t>
  </si>
  <si>
    <t>Serviços Preliminares e desmontagens</t>
  </si>
  <si>
    <t>AÇÕES ANTES DA O.S.</t>
  </si>
  <si>
    <t>REC. PROVISÓRIO</t>
  </si>
  <si>
    <t>REC. DEFINITIVO</t>
  </si>
  <si>
    <t xml:space="preserve">Construção </t>
  </si>
  <si>
    <t>Pisos e Rodapés</t>
  </si>
  <si>
    <t xml:space="preserve"> 4</t>
  </si>
  <si>
    <t>Pintura e revestimentos</t>
  </si>
  <si>
    <t xml:space="preserve"> 5</t>
  </si>
  <si>
    <t>Marcenaria, vidraçaria e serralheria</t>
  </si>
  <si>
    <t xml:space="preserve"> 6</t>
  </si>
  <si>
    <t>Instalações elétricas e iluminação</t>
  </si>
  <si>
    <t xml:space="preserve"> 7</t>
  </si>
  <si>
    <t>Limpeza e finalização</t>
  </si>
  <si>
    <t>Custo</t>
  </si>
  <si>
    <t>Porcentagem</t>
  </si>
  <si>
    <t>Custo Acumulado</t>
  </si>
  <si>
    <t>Porcentagem Acumulado</t>
  </si>
  <si>
    <t>Total das Etapas (Com BDI)</t>
  </si>
  <si>
    <t>MEDIÇÃO 01</t>
  </si>
  <si>
    <t>MEDIÇÃO 02</t>
  </si>
  <si>
    <t>MEDIÇÃO 03</t>
  </si>
  <si>
    <t>MEDIÇÃO 04</t>
  </si>
  <si>
    <t>PERCENTUAL REALIZADO (%)</t>
  </si>
  <si>
    <t>VALOR MENSAL (R$)</t>
  </si>
  <si>
    <t>PERCENTUAL ACUMULADO (%)</t>
  </si>
  <si>
    <t>VALOR ACUMULADO (R$)</t>
  </si>
  <si>
    <t>* O valor referente à última medição somente será liquidado após o recebimento definitivo</t>
  </si>
  <si>
    <r>
      <t>4ª medição</t>
    </r>
    <r>
      <rPr>
        <b/>
        <sz val="10"/>
        <color rgb="FFFF0000"/>
        <rFont val="Arial"/>
        <family val="2"/>
      </rPr>
      <t>*</t>
    </r>
    <r>
      <rPr>
        <b/>
        <sz val="10"/>
        <color theme="0" tint="-0.499984740745262"/>
        <rFont val="Arial"/>
        <family val="2"/>
      </rPr>
      <t xml:space="preserve"> </t>
    </r>
  </si>
  <si>
    <t>TOTAL</t>
  </si>
  <si>
    <t>B.D.I.:</t>
  </si>
  <si>
    <t>Valor Unitário (R$)</t>
  </si>
  <si>
    <t>Total (R$)</t>
  </si>
  <si>
    <t xml:space="preserve">Quantidade </t>
  </si>
  <si>
    <t>Unidade</t>
  </si>
  <si>
    <t>Valor Unitário com BDI (R$)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</si>
</sst>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5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9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FF0000"/>
      <name val="Arial"/>
      <family val="1"/>
    </font>
    <font>
      <b/>
      <sz val="9"/>
      <name val="Arial"/>
      <family val="2"/>
    </font>
    <font>
      <b/>
      <sz val="10"/>
      <name val="Arial"/>
      <family val="2"/>
    </font>
    <font>
      <b/>
      <sz val="10"/>
      <color theme="0" tint="-0.499984740745262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138B88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F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rgb="FFFF0000"/>
      </left>
      <right/>
      <top/>
      <bottom style="thin">
        <color indexed="64"/>
      </bottom>
      <diagonal/>
    </border>
    <border>
      <left style="dotted">
        <color rgb="FFFF0000"/>
      </left>
      <right style="dotted">
        <color rgb="FFFF0000"/>
      </right>
      <top/>
      <bottom style="thin">
        <color indexed="64"/>
      </bottom>
      <diagonal/>
    </border>
    <border>
      <left/>
      <right style="dotted">
        <color rgb="FFFF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rgb="FFFF0000"/>
      </left>
      <right/>
      <top/>
      <bottom/>
      <diagonal/>
    </border>
    <border>
      <left style="dotted">
        <color rgb="FFFF0000"/>
      </left>
      <right style="dotted">
        <color rgb="FFFF0000"/>
      </right>
      <top style="thin">
        <color indexed="64"/>
      </top>
      <bottom/>
      <diagonal/>
    </border>
    <border>
      <left style="dotted">
        <color rgb="FFFF0000"/>
      </left>
      <right style="dotted">
        <color rgb="FFFF0000"/>
      </right>
      <top/>
      <bottom/>
      <diagonal/>
    </border>
    <border>
      <left/>
      <right style="dotted">
        <color rgb="FFFF0000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rgb="FFFF0000"/>
      </left>
      <right/>
      <top style="thin">
        <color indexed="64"/>
      </top>
      <bottom/>
      <diagonal/>
    </border>
    <border>
      <left/>
      <right style="dotted">
        <color rgb="FFFF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rgb="FFFF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9" fontId="7" fillId="0" borderId="0" applyFont="0" applyFill="0" applyBorder="0" applyAlignment="0" applyProtection="0"/>
  </cellStyleXfs>
  <cellXfs count="162">
    <xf numFmtId="0" fontId="0" fillId="0" borderId="0" xfId="0"/>
    <xf numFmtId="0" fontId="5" fillId="0" borderId="0" xfId="0" applyFont="1"/>
    <xf numFmtId="0" fontId="1" fillId="5" borderId="0" xfId="0" applyFont="1" applyFill="1" applyAlignment="1">
      <alignment horizontal="left" vertical="top" wrapText="1"/>
    </xf>
    <xf numFmtId="0" fontId="3" fillId="5" borderId="0" xfId="0" applyFont="1" applyFill="1" applyAlignment="1">
      <alignment horizontal="left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5" borderId="1" xfId="0" applyFont="1" applyFill="1" applyBorder="1" applyAlignment="1">
      <alignment horizontal="right" vertical="top" wrapText="1"/>
    </xf>
    <xf numFmtId="0" fontId="5" fillId="5" borderId="0" xfId="0" applyFont="1" applyFill="1" applyAlignment="1">
      <alignment horizontal="center" vertical="top" wrapText="1"/>
    </xf>
    <xf numFmtId="0" fontId="3" fillId="5" borderId="0" xfId="0" applyFont="1" applyFill="1" applyAlignment="1">
      <alignment horizontal="right" vertical="top" wrapText="1"/>
    </xf>
    <xf numFmtId="0" fontId="5" fillId="5" borderId="0" xfId="0" applyFont="1" applyFill="1" applyAlignment="1">
      <alignment horizontal="left" vertical="top" wrapText="1"/>
    </xf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horizontal="center" vertical="center" wrapText="1"/>
    </xf>
    <xf numFmtId="10" fontId="4" fillId="4" borderId="2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4" fontId="4" fillId="3" borderId="3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0" fontId="2" fillId="2" borderId="2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top" wrapText="1"/>
    </xf>
    <xf numFmtId="10" fontId="2" fillId="2" borderId="1" xfId="0" applyNumberFormat="1" applyFont="1" applyFill="1" applyBorder="1" applyAlignment="1">
      <alignment horizontal="center" vertical="center" wrapText="1"/>
    </xf>
    <xf numFmtId="0" fontId="7" fillId="0" borderId="0" xfId="1"/>
    <xf numFmtId="0" fontId="8" fillId="0" borderId="0" xfId="1" applyFont="1"/>
    <xf numFmtId="164" fontId="9" fillId="6" borderId="4" xfId="1" applyNumberFormat="1" applyFont="1" applyFill="1" applyBorder="1" applyAlignment="1">
      <alignment horizontal="center" vertical="center" wrapText="1"/>
    </xf>
    <xf numFmtId="0" fontId="3" fillId="6" borderId="4" xfId="1" applyFont="1" applyFill="1" applyBorder="1" applyAlignment="1">
      <alignment horizontal="center" vertical="center" wrapText="1"/>
    </xf>
    <xf numFmtId="10" fontId="9" fillId="7" borderId="4" xfId="1" applyNumberFormat="1" applyFont="1" applyFill="1" applyBorder="1" applyAlignment="1">
      <alignment horizontal="center"/>
    </xf>
    <xf numFmtId="0" fontId="9" fillId="7" borderId="4" xfId="1" applyFont="1" applyFill="1" applyBorder="1" applyAlignment="1">
      <alignment horizontal="center"/>
    </xf>
    <xf numFmtId="10" fontId="9" fillId="7" borderId="4" xfId="2" applyNumberFormat="1" applyFont="1" applyFill="1" applyBorder="1" applyAlignment="1">
      <alignment horizontal="center"/>
    </xf>
    <xf numFmtId="164" fontId="5" fillId="0" borderId="4" xfId="1" applyNumberFormat="1" applyFont="1" applyBorder="1" applyAlignment="1">
      <alignment horizontal="center"/>
    </xf>
    <xf numFmtId="9" fontId="10" fillId="0" borderId="4" xfId="2" applyFont="1" applyBorder="1" applyAlignment="1">
      <alignment horizontal="center" vertical="center"/>
    </xf>
    <xf numFmtId="10" fontId="10" fillId="0" borderId="4" xfId="2" applyNumberFormat="1" applyFont="1" applyBorder="1" applyAlignment="1">
      <alignment horizontal="center" vertical="center"/>
    </xf>
    <xf numFmtId="164" fontId="5" fillId="0" borderId="5" xfId="1" applyNumberFormat="1" applyFont="1" applyBorder="1" applyAlignment="1">
      <alignment horizontal="center"/>
    </xf>
    <xf numFmtId="0" fontId="5" fillId="8" borderId="0" xfId="1" applyFont="1" applyFill="1" applyAlignment="1">
      <alignment horizontal="center" vertical="top" wrapText="1"/>
    </xf>
    <xf numFmtId="0" fontId="3" fillId="8" borderId="0" xfId="1" applyFont="1" applyFill="1" applyAlignment="1">
      <alignment horizontal="left" vertical="top" wrapText="1"/>
    </xf>
    <xf numFmtId="0" fontId="7" fillId="0" borderId="7" xfId="1" applyBorder="1"/>
    <xf numFmtId="0" fontId="7" fillId="0" borderId="8" xfId="1" applyBorder="1"/>
    <xf numFmtId="10" fontId="3" fillId="8" borderId="8" xfId="1" applyNumberFormat="1" applyFont="1" applyFill="1" applyBorder="1" applyAlignment="1">
      <alignment horizontal="center" vertical="top" wrapText="1"/>
    </xf>
    <xf numFmtId="0" fontId="3" fillId="8" borderId="8" xfId="1" applyFont="1" applyFill="1" applyBorder="1" applyAlignment="1">
      <alignment horizontal="left" vertical="top" wrapText="1"/>
    </xf>
    <xf numFmtId="0" fontId="7" fillId="0" borderId="10" xfId="1" applyBorder="1"/>
    <xf numFmtId="164" fontId="3" fillId="8" borderId="0" xfId="1" applyNumberFormat="1" applyFont="1" applyFill="1" applyAlignment="1">
      <alignment horizontal="center" vertical="top" wrapText="1"/>
    </xf>
    <xf numFmtId="10" fontId="3" fillId="0" borderId="0" xfId="2" applyNumberFormat="1" applyFont="1" applyBorder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164" fontId="7" fillId="0" borderId="10" xfId="1" applyNumberFormat="1" applyBorder="1" applyAlignment="1">
      <alignment horizontal="center"/>
    </xf>
    <xf numFmtId="164" fontId="7" fillId="0" borderId="0" xfId="1" applyNumberFormat="1" applyAlignment="1">
      <alignment horizontal="center"/>
    </xf>
    <xf numFmtId="164" fontId="2" fillId="0" borderId="0" xfId="1" applyNumberFormat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top" wrapText="1"/>
    </xf>
    <xf numFmtId="164" fontId="7" fillId="0" borderId="12" xfId="1" applyNumberFormat="1" applyBorder="1" applyAlignment="1">
      <alignment horizontal="center"/>
    </xf>
    <xf numFmtId="164" fontId="7" fillId="0" borderId="13" xfId="1" applyNumberFormat="1" applyBorder="1" applyAlignment="1">
      <alignment horizontal="center"/>
    </xf>
    <xf numFmtId="164" fontId="2" fillId="0" borderId="13" xfId="1" applyNumberFormat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left" vertical="top" wrapText="1"/>
    </xf>
    <xf numFmtId="164" fontId="7" fillId="9" borderId="15" xfId="1" applyNumberFormat="1" applyFill="1" applyBorder="1" applyAlignment="1">
      <alignment horizontal="center"/>
    </xf>
    <xf numFmtId="164" fontId="7" fillId="9" borderId="16" xfId="1" applyNumberFormat="1" applyFill="1" applyBorder="1" applyAlignment="1">
      <alignment horizontal="center"/>
    </xf>
    <xf numFmtId="10" fontId="3" fillId="9" borderId="17" xfId="2" applyNumberFormat="1" applyFont="1" applyFill="1" applyBorder="1" applyAlignment="1">
      <alignment horizontal="center" vertical="center" wrapText="1"/>
    </xf>
    <xf numFmtId="0" fontId="3" fillId="9" borderId="18" xfId="1" applyFont="1" applyFill="1" applyBorder="1" applyAlignment="1">
      <alignment horizontal="center" vertical="center" wrapText="1"/>
    </xf>
    <xf numFmtId="164" fontId="7" fillId="9" borderId="19" xfId="1" applyNumberFormat="1" applyFill="1" applyBorder="1" applyAlignment="1">
      <alignment horizontal="center"/>
    </xf>
    <xf numFmtId="164" fontId="7" fillId="9" borderId="20" xfId="1" applyNumberFormat="1" applyFill="1" applyBorder="1" applyAlignment="1">
      <alignment horizontal="center"/>
    </xf>
    <xf numFmtId="164" fontId="3" fillId="9" borderId="21" xfId="1" applyNumberFormat="1" applyFont="1" applyFill="1" applyBorder="1" applyAlignment="1">
      <alignment horizontal="center" vertical="center" wrapText="1"/>
    </xf>
    <xf numFmtId="164" fontId="3" fillId="9" borderId="22" xfId="1" applyNumberFormat="1" applyFont="1" applyFill="1" applyBorder="1" applyAlignment="1">
      <alignment horizontal="center" vertical="center" wrapText="1"/>
    </xf>
    <xf numFmtId="0" fontId="3" fillId="9" borderId="23" xfId="1" applyFont="1" applyFill="1" applyBorder="1" applyAlignment="1">
      <alignment horizontal="center" vertical="center" wrapText="1"/>
    </xf>
    <xf numFmtId="164" fontId="7" fillId="10" borderId="15" xfId="1" applyNumberFormat="1" applyFill="1" applyBorder="1" applyAlignment="1">
      <alignment horizontal="center"/>
    </xf>
    <xf numFmtId="164" fontId="7" fillId="10" borderId="16" xfId="1" applyNumberFormat="1" applyFill="1" applyBorder="1" applyAlignment="1">
      <alignment horizontal="center"/>
    </xf>
    <xf numFmtId="10" fontId="3" fillId="10" borderId="17" xfId="2" applyNumberFormat="1" applyFont="1" applyFill="1" applyBorder="1" applyAlignment="1">
      <alignment horizontal="center" vertical="center" wrapText="1"/>
    </xf>
    <xf numFmtId="0" fontId="3" fillId="10" borderId="18" xfId="1" applyFont="1" applyFill="1" applyBorder="1" applyAlignment="1">
      <alignment horizontal="center" vertical="center" wrapText="1"/>
    </xf>
    <xf numFmtId="164" fontId="7" fillId="10" borderId="26" xfId="1" applyNumberFormat="1" applyFill="1" applyBorder="1" applyAlignment="1">
      <alignment horizontal="center"/>
    </xf>
    <xf numFmtId="164" fontId="7" fillId="10" borderId="27" xfId="1" applyNumberFormat="1" applyFill="1" applyBorder="1" applyAlignment="1">
      <alignment horizontal="center"/>
    </xf>
    <xf numFmtId="4" fontId="3" fillId="10" borderId="28" xfId="1" applyNumberFormat="1" applyFont="1" applyFill="1" applyBorder="1" applyAlignment="1">
      <alignment horizontal="center" vertical="center" wrapText="1"/>
    </xf>
    <xf numFmtId="164" fontId="3" fillId="10" borderId="28" xfId="1" applyNumberFormat="1" applyFont="1" applyFill="1" applyBorder="1" applyAlignment="1">
      <alignment horizontal="center" vertical="center" wrapText="1"/>
    </xf>
    <xf numFmtId="164" fontId="3" fillId="10" borderId="21" xfId="1" applyNumberFormat="1" applyFont="1" applyFill="1" applyBorder="1" applyAlignment="1">
      <alignment horizontal="center" vertical="center" wrapText="1"/>
    </xf>
    <xf numFmtId="0" fontId="3" fillId="10" borderId="28" xfId="1" applyFont="1" applyFill="1" applyBorder="1" applyAlignment="1">
      <alignment horizontal="center" vertical="center" wrapText="1"/>
    </xf>
    <xf numFmtId="164" fontId="7" fillId="9" borderId="26" xfId="1" applyNumberFormat="1" applyFill="1" applyBorder="1" applyAlignment="1">
      <alignment horizontal="center"/>
    </xf>
    <xf numFmtId="164" fontId="7" fillId="9" borderId="27" xfId="1" applyNumberFormat="1" applyFill="1" applyBorder="1" applyAlignment="1">
      <alignment horizontal="center"/>
    </xf>
    <xf numFmtId="0" fontId="3" fillId="9" borderId="28" xfId="1" applyFont="1" applyFill="1" applyBorder="1" applyAlignment="1">
      <alignment horizontal="center" vertical="center" wrapText="1"/>
    </xf>
    <xf numFmtId="9" fontId="3" fillId="10" borderId="17" xfId="2" applyFont="1" applyFill="1" applyBorder="1" applyAlignment="1">
      <alignment horizontal="center" vertical="center" wrapText="1"/>
    </xf>
    <xf numFmtId="164" fontId="7" fillId="10" borderId="8" xfId="1" applyNumberFormat="1" applyFill="1" applyBorder="1" applyAlignment="1">
      <alignment horizontal="center"/>
    </xf>
    <xf numFmtId="164" fontId="7" fillId="10" borderId="24" xfId="1" applyNumberFormat="1" applyFill="1" applyBorder="1" applyAlignment="1">
      <alignment horizontal="center"/>
    </xf>
    <xf numFmtId="164" fontId="3" fillId="9" borderId="15" xfId="1" applyNumberFormat="1" applyFont="1" applyFill="1" applyBorder="1" applyAlignment="1">
      <alignment horizontal="center" vertical="center" wrapText="1"/>
    </xf>
    <xf numFmtId="164" fontId="3" fillId="9" borderId="16" xfId="1" applyNumberFormat="1" applyFont="1" applyFill="1" applyBorder="1" applyAlignment="1">
      <alignment horizontal="center" vertical="center" wrapText="1"/>
    </xf>
    <xf numFmtId="10" fontId="3" fillId="9" borderId="22" xfId="2" applyNumberFormat="1" applyFont="1" applyFill="1" applyBorder="1" applyAlignment="1">
      <alignment horizontal="center" vertical="center" wrapText="1"/>
    </xf>
    <xf numFmtId="0" fontId="3" fillId="9" borderId="18" xfId="1" applyFont="1" applyFill="1" applyBorder="1" applyAlignment="1">
      <alignment horizontal="right" vertical="center" wrapText="1"/>
    </xf>
    <xf numFmtId="164" fontId="3" fillId="9" borderId="30" xfId="1" applyNumberFormat="1" applyFont="1" applyFill="1" applyBorder="1" applyAlignment="1">
      <alignment horizontal="center" vertical="center" wrapText="1"/>
    </xf>
    <xf numFmtId="0" fontId="3" fillId="9" borderId="28" xfId="1" applyFont="1" applyFill="1" applyBorder="1" applyAlignment="1">
      <alignment horizontal="right" vertical="center" wrapText="1"/>
    </xf>
    <xf numFmtId="0" fontId="1" fillId="8" borderId="12" xfId="1" applyFont="1" applyFill="1" applyBorder="1" applyAlignment="1">
      <alignment horizontal="center" vertical="top" wrapText="1"/>
    </xf>
    <xf numFmtId="0" fontId="1" fillId="8" borderId="14" xfId="1" applyFont="1" applyFill="1" applyBorder="1" applyAlignment="1">
      <alignment horizontal="center" vertical="top" wrapText="1"/>
    </xf>
    <xf numFmtId="0" fontId="1" fillId="8" borderId="4" xfId="1" applyFont="1" applyFill="1" applyBorder="1" applyAlignment="1">
      <alignment horizontal="center" vertical="top" wrapText="1"/>
    </xf>
    <xf numFmtId="0" fontId="1" fillId="8" borderId="13" xfId="1" applyFont="1" applyFill="1" applyBorder="1" applyAlignment="1">
      <alignment horizontal="center" vertical="top" wrapText="1"/>
    </xf>
    <xf numFmtId="0" fontId="11" fillId="8" borderId="4" xfId="1" applyFont="1" applyFill="1" applyBorder="1" applyAlignment="1">
      <alignment horizontal="center" vertical="center" wrapText="1"/>
    </xf>
    <xf numFmtId="0" fontId="7" fillId="0" borderId="32" xfId="1" applyBorder="1"/>
    <xf numFmtId="0" fontId="3" fillId="8" borderId="25" xfId="1" applyFont="1" applyFill="1" applyBorder="1" applyAlignment="1">
      <alignment horizontal="left" vertical="top" wrapText="1"/>
    </xf>
    <xf numFmtId="0" fontId="7" fillId="0" borderId="33" xfId="1" applyBorder="1"/>
    <xf numFmtId="0" fontId="1" fillId="8" borderId="0" xfId="1" applyFont="1" applyFill="1" applyAlignment="1">
      <alignment horizontal="left" vertical="top" wrapText="1"/>
    </xf>
    <xf numFmtId="0" fontId="1" fillId="8" borderId="31" xfId="1" applyFont="1" applyFill="1" applyBorder="1" applyAlignment="1">
      <alignment horizontal="left" vertical="top" wrapText="1"/>
    </xf>
    <xf numFmtId="0" fontId="7" fillId="10" borderId="15" xfId="1" applyFill="1" applyBorder="1"/>
    <xf numFmtId="0" fontId="7" fillId="10" borderId="8" xfId="1" applyFill="1" applyBorder="1"/>
    <xf numFmtId="0" fontId="12" fillId="10" borderId="8" xfId="1" applyFont="1" applyFill="1" applyBorder="1"/>
    <xf numFmtId="0" fontId="7" fillId="10" borderId="25" xfId="1" applyFill="1" applyBorder="1"/>
    <xf numFmtId="0" fontId="7" fillId="10" borderId="26" xfId="1" applyFill="1" applyBorder="1"/>
    <xf numFmtId="0" fontId="7" fillId="10" borderId="24" xfId="1" applyFill="1" applyBorder="1"/>
    <xf numFmtId="0" fontId="12" fillId="10" borderId="24" xfId="1" applyFont="1" applyFill="1" applyBorder="1"/>
    <xf numFmtId="0" fontId="7" fillId="10" borderId="29" xfId="1" applyFill="1" applyBorder="1"/>
    <xf numFmtId="4" fontId="0" fillId="0" borderId="0" xfId="0" applyNumberFormat="1"/>
    <xf numFmtId="0" fontId="13" fillId="0" borderId="0" xfId="1" applyFont="1"/>
    <xf numFmtId="0" fontId="2" fillId="0" borderId="13" xfId="1" applyFont="1" applyBorder="1" applyAlignment="1">
      <alignment horizontal="left" wrapText="1"/>
    </xf>
    <xf numFmtId="164" fontId="2" fillId="0" borderId="13" xfId="1" applyNumberFormat="1" applyFont="1" applyBorder="1" applyAlignment="1">
      <alignment horizontal="center" wrapText="1"/>
    </xf>
    <xf numFmtId="0" fontId="3" fillId="5" borderId="0" xfId="0" applyFont="1" applyFill="1" applyAlignment="1">
      <alignment horizontal="right" vertical="top" wrapText="1"/>
    </xf>
    <xf numFmtId="0" fontId="3" fillId="5" borderId="0" xfId="0" applyFont="1" applyFill="1" applyAlignment="1">
      <alignment wrapText="1"/>
    </xf>
    <xf numFmtId="4" fontId="3" fillId="5" borderId="0" xfId="0" applyNumberFormat="1" applyFont="1" applyFill="1" applyAlignment="1">
      <alignment wrapText="1"/>
    </xf>
    <xf numFmtId="0" fontId="1" fillId="5" borderId="0" xfId="0" applyFont="1" applyFill="1" applyAlignment="1">
      <alignment horizontal="center" wrapText="1"/>
    </xf>
    <xf numFmtId="0" fontId="0" fillId="0" borderId="0" xfId="0"/>
    <xf numFmtId="0" fontId="3" fillId="5" borderId="0" xfId="0" applyFont="1" applyFill="1" applyAlignment="1">
      <alignment horizontal="left" vertical="top" wrapText="1"/>
    </xf>
    <xf numFmtId="0" fontId="1" fillId="5" borderId="0" xfId="0" applyFont="1" applyFill="1" applyAlignment="1">
      <alignment horizontal="left" vertical="top" wrapText="1"/>
    </xf>
    <xf numFmtId="164" fontId="10" fillId="0" borderId="6" xfId="1" applyNumberFormat="1" applyFont="1" applyBorder="1" applyAlignment="1">
      <alignment horizontal="center" vertical="center"/>
    </xf>
    <xf numFmtId="164" fontId="10" fillId="0" borderId="5" xfId="1" applyNumberFormat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164" fontId="9" fillId="7" borderId="6" xfId="1" applyNumberFormat="1" applyFont="1" applyFill="1" applyBorder="1" applyAlignment="1">
      <alignment horizontal="center" vertical="center"/>
    </xf>
    <xf numFmtId="164" fontId="9" fillId="7" borderId="34" xfId="1" applyNumberFormat="1" applyFont="1" applyFill="1" applyBorder="1" applyAlignment="1">
      <alignment horizontal="center" vertical="center"/>
    </xf>
    <xf numFmtId="164" fontId="9" fillId="7" borderId="5" xfId="1" applyNumberFormat="1" applyFont="1" applyFill="1" applyBorder="1" applyAlignment="1">
      <alignment horizontal="center" vertical="center"/>
    </xf>
    <xf numFmtId="0" fontId="3" fillId="8" borderId="11" xfId="1" applyFont="1" applyFill="1" applyBorder="1" applyAlignment="1">
      <alignment horizontal="left" vertical="top" wrapText="1"/>
    </xf>
    <xf numFmtId="0" fontId="3" fillId="8" borderId="0" xfId="1" applyFont="1" applyFill="1" applyAlignment="1">
      <alignment horizontal="left" vertical="top" wrapText="1"/>
    </xf>
    <xf numFmtId="0" fontId="3" fillId="8" borderId="9" xfId="1" applyFont="1" applyFill="1" applyBorder="1" applyAlignment="1">
      <alignment horizontal="left" vertical="top" wrapText="1"/>
    </xf>
    <xf numFmtId="0" fontId="3" fillId="8" borderId="8" xfId="1" applyFont="1" applyFill="1" applyBorder="1" applyAlignment="1">
      <alignment horizontal="left" vertical="top" wrapText="1"/>
    </xf>
    <xf numFmtId="0" fontId="2" fillId="9" borderId="6" xfId="1" applyFont="1" applyFill="1" applyBorder="1" applyAlignment="1">
      <alignment horizontal="center" vertical="center" wrapText="1"/>
    </xf>
    <xf numFmtId="0" fontId="2" fillId="9" borderId="5" xfId="1" applyFont="1" applyFill="1" applyBorder="1" applyAlignment="1">
      <alignment horizontal="center" vertical="center" wrapText="1"/>
    </xf>
    <xf numFmtId="0" fontId="2" fillId="9" borderId="29" xfId="1" applyFont="1" applyFill="1" applyBorder="1" applyAlignment="1">
      <alignment horizontal="left" vertical="center" wrapText="1"/>
    </xf>
    <xf numFmtId="0" fontId="2" fillId="9" borderId="25" xfId="1" applyFont="1" applyFill="1" applyBorder="1" applyAlignment="1">
      <alignment horizontal="left" vertical="center" wrapText="1"/>
    </xf>
    <xf numFmtId="164" fontId="3" fillId="9" borderId="24" xfId="1" applyNumberFormat="1" applyFont="1" applyFill="1" applyBorder="1" applyAlignment="1">
      <alignment horizontal="center" vertical="center" wrapText="1"/>
    </xf>
    <xf numFmtId="164" fontId="3" fillId="9" borderId="8" xfId="1" applyNumberFormat="1" applyFont="1" applyFill="1" applyBorder="1" applyAlignment="1">
      <alignment horizontal="center" vertical="center" wrapText="1"/>
    </xf>
    <xf numFmtId="0" fontId="3" fillId="8" borderId="35" xfId="1" applyFont="1" applyFill="1" applyBorder="1" applyAlignment="1">
      <alignment horizontal="left" vertical="top" wrapText="1"/>
    </xf>
    <xf numFmtId="0" fontId="3" fillId="8" borderId="24" xfId="1" applyFont="1" applyFill="1" applyBorder="1" applyAlignment="1">
      <alignment horizontal="left" vertical="top" wrapText="1"/>
    </xf>
    <xf numFmtId="0" fontId="3" fillId="0" borderId="11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 wrapText="1"/>
    </xf>
    <xf numFmtId="0" fontId="2" fillId="10" borderId="6" xfId="1" applyFont="1" applyFill="1" applyBorder="1" applyAlignment="1">
      <alignment horizontal="center" vertical="center" wrapText="1"/>
    </xf>
    <xf numFmtId="0" fontId="2" fillId="10" borderId="5" xfId="1" applyFont="1" applyFill="1" applyBorder="1" applyAlignment="1">
      <alignment horizontal="center" vertical="center" wrapText="1"/>
    </xf>
    <xf numFmtId="0" fontId="2" fillId="10" borderId="29" xfId="1" applyFont="1" applyFill="1" applyBorder="1" applyAlignment="1">
      <alignment horizontal="left" vertical="center" wrapText="1"/>
    </xf>
    <xf numFmtId="0" fontId="2" fillId="10" borderId="25" xfId="1" applyFont="1" applyFill="1" applyBorder="1" applyAlignment="1">
      <alignment horizontal="left" vertical="center" wrapText="1"/>
    </xf>
    <xf numFmtId="164" fontId="3" fillId="10" borderId="24" xfId="1" applyNumberFormat="1" applyFont="1" applyFill="1" applyBorder="1" applyAlignment="1">
      <alignment horizontal="center" vertical="center" wrapText="1"/>
    </xf>
    <xf numFmtId="164" fontId="3" fillId="10" borderId="8" xfId="1" applyNumberFormat="1" applyFont="1" applyFill="1" applyBorder="1" applyAlignment="1">
      <alignment horizontal="center" vertical="center" wrapText="1"/>
    </xf>
    <xf numFmtId="0" fontId="11" fillId="8" borderId="29" xfId="1" applyFont="1" applyFill="1" applyBorder="1" applyAlignment="1">
      <alignment horizontal="center" vertical="center"/>
    </xf>
    <xf numFmtId="0" fontId="11" fillId="8" borderId="26" xfId="1" applyFont="1" applyFill="1" applyBorder="1" applyAlignment="1">
      <alignment horizontal="center" vertical="center"/>
    </xf>
    <xf numFmtId="0" fontId="11" fillId="8" borderId="25" xfId="1" applyFont="1" applyFill="1" applyBorder="1" applyAlignment="1">
      <alignment horizontal="center" vertical="center"/>
    </xf>
    <xf numFmtId="0" fontId="11" fillId="8" borderId="15" xfId="1" applyFont="1" applyFill="1" applyBorder="1" applyAlignment="1">
      <alignment horizontal="center" vertical="center"/>
    </xf>
    <xf numFmtId="0" fontId="1" fillId="8" borderId="29" xfId="1" applyFont="1" applyFill="1" applyBorder="1" applyAlignment="1">
      <alignment horizontal="center" vertical="center" wrapText="1"/>
    </xf>
    <xf numFmtId="0" fontId="1" fillId="8" borderId="31" xfId="1" applyFont="1" applyFill="1" applyBorder="1" applyAlignment="1">
      <alignment horizontal="center" vertical="center" wrapText="1"/>
    </xf>
    <xf numFmtId="0" fontId="1" fillId="8" borderId="25" xfId="1" applyFont="1" applyFill="1" applyBorder="1" applyAlignment="1">
      <alignment horizontal="center" vertical="center" wrapText="1"/>
    </xf>
    <xf numFmtId="0" fontId="1" fillId="8" borderId="24" xfId="1" applyFont="1" applyFill="1" applyBorder="1" applyAlignment="1">
      <alignment horizontal="center" vertical="center" wrapText="1"/>
    </xf>
    <xf numFmtId="0" fontId="1" fillId="8" borderId="0" xfId="1" applyFont="1" applyFill="1" applyAlignment="1">
      <alignment horizontal="center" vertical="center" wrapText="1"/>
    </xf>
    <xf numFmtId="0" fontId="1" fillId="8" borderId="8" xfId="1" applyFont="1" applyFill="1" applyBorder="1" applyAlignment="1">
      <alignment horizontal="center" vertical="center" wrapText="1"/>
    </xf>
    <xf numFmtId="0" fontId="11" fillId="0" borderId="26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1" fillId="8" borderId="14" xfId="1" applyFont="1" applyFill="1" applyBorder="1" applyAlignment="1">
      <alignment horizontal="left" vertical="center" wrapText="1"/>
    </xf>
    <xf numFmtId="0" fontId="11" fillId="8" borderId="13" xfId="1" applyFont="1" applyFill="1" applyBorder="1" applyAlignment="1">
      <alignment horizontal="left" vertical="center" wrapText="1"/>
    </xf>
    <xf numFmtId="0" fontId="11" fillId="8" borderId="12" xfId="1" applyFont="1" applyFill="1" applyBorder="1" applyAlignment="1">
      <alignment horizontal="left" vertical="center" wrapText="1"/>
    </xf>
    <xf numFmtId="0" fontId="1" fillId="8" borderId="24" xfId="1" applyFont="1" applyFill="1" applyBorder="1" applyAlignment="1">
      <alignment horizontal="left" vertical="top" wrapText="1"/>
    </xf>
  </cellXfs>
  <cellStyles count="3">
    <cellStyle name="Normal" xfId="0" builtinId="0"/>
    <cellStyle name="Normal 2" xfId="1" xr:uid="{A913F6D5-8C24-4877-9384-AEB87F30C181}"/>
    <cellStyle name="Porcentagem 2" xfId="2" xr:uid="{09CA0EC1-A714-49BC-9978-FE8E09126F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15EC5-9920-4918-8143-E121CCDE3D5C}">
  <sheetPr>
    <pageSetUpPr fitToPage="1"/>
  </sheetPr>
  <dimension ref="A1:N88"/>
  <sheetViews>
    <sheetView tabSelected="1" showWhiteSpace="0" view="pageBreakPreview" topLeftCell="B1" zoomScale="80" zoomScaleNormal="80" zoomScaleSheetLayoutView="80" workbookViewId="0">
      <selection activeCell="H83" sqref="H83:J83"/>
    </sheetView>
  </sheetViews>
  <sheetFormatPr defaultRowHeight="14.25" x14ac:dyDescent="0.2"/>
  <cols>
    <col min="1" max="2" width="10" bestFit="1" customWidth="1"/>
    <col min="3" max="3" width="13.25" bestFit="1" customWidth="1"/>
    <col min="4" max="4" width="60" bestFit="1" customWidth="1"/>
    <col min="5" max="5" width="8" bestFit="1" customWidth="1"/>
    <col min="6" max="10" width="13" bestFit="1" customWidth="1"/>
    <col min="14" max="14" width="10.75" bestFit="1" customWidth="1"/>
  </cols>
  <sheetData>
    <row r="1" spans="1:10" ht="15" customHeight="1" x14ac:dyDescent="0.2">
      <c r="A1" s="2"/>
      <c r="B1" s="2"/>
      <c r="C1" s="2"/>
      <c r="D1" s="2" t="s">
        <v>0</v>
      </c>
      <c r="E1" s="117"/>
      <c r="F1" s="117"/>
      <c r="G1" s="117" t="s">
        <v>279</v>
      </c>
      <c r="H1" s="117"/>
      <c r="I1" s="117"/>
      <c r="J1" s="117"/>
    </row>
    <row r="2" spans="1:10" ht="108.6" customHeight="1" x14ac:dyDescent="0.2">
      <c r="A2" s="3"/>
      <c r="B2" s="3"/>
      <c r="C2" s="3"/>
      <c r="D2" s="3" t="s">
        <v>1</v>
      </c>
      <c r="E2" s="116"/>
      <c r="F2" s="116"/>
      <c r="G2" s="116"/>
      <c r="H2" s="116"/>
      <c r="I2" s="116"/>
      <c r="J2" s="116"/>
    </row>
    <row r="3" spans="1:10" ht="24" customHeight="1" x14ac:dyDescent="0.25">
      <c r="A3" s="114" t="s">
        <v>2</v>
      </c>
      <c r="B3" s="115"/>
      <c r="C3" s="115"/>
      <c r="D3" s="115"/>
      <c r="E3" s="115"/>
      <c r="F3" s="115"/>
      <c r="G3" s="115"/>
      <c r="H3" s="115"/>
      <c r="I3" s="115"/>
      <c r="J3" s="115"/>
    </row>
    <row r="4" spans="1:10" ht="30" customHeight="1" x14ac:dyDescent="0.2">
      <c r="A4" s="4" t="s">
        <v>3</v>
      </c>
      <c r="B4" s="5" t="s">
        <v>4</v>
      </c>
      <c r="C4" s="4" t="s">
        <v>5</v>
      </c>
      <c r="D4" s="4" t="s">
        <v>6</v>
      </c>
      <c r="E4" s="25" t="s">
        <v>283</v>
      </c>
      <c r="F4" s="25" t="s">
        <v>282</v>
      </c>
      <c r="G4" s="25" t="s">
        <v>280</v>
      </c>
      <c r="H4" s="25" t="s">
        <v>284</v>
      </c>
      <c r="I4" s="25" t="s">
        <v>281</v>
      </c>
      <c r="J4" s="25" t="s">
        <v>7</v>
      </c>
    </row>
    <row r="5" spans="1:10" ht="24" customHeight="1" x14ac:dyDescent="0.2">
      <c r="A5" s="10" t="s">
        <v>8</v>
      </c>
      <c r="B5" s="10"/>
      <c r="C5" s="10"/>
      <c r="D5" s="10" t="s">
        <v>9</v>
      </c>
      <c r="E5" s="10"/>
      <c r="F5" s="10"/>
      <c r="G5" s="10"/>
      <c r="H5" s="10"/>
      <c r="I5" s="23"/>
      <c r="J5" s="26"/>
    </row>
    <row r="6" spans="1:10" ht="39" customHeight="1" x14ac:dyDescent="0.2">
      <c r="A6" s="11" t="s">
        <v>10</v>
      </c>
      <c r="B6" s="11" t="s">
        <v>11</v>
      </c>
      <c r="C6" s="11" t="s">
        <v>12</v>
      </c>
      <c r="D6" s="11" t="s">
        <v>13</v>
      </c>
      <c r="E6" s="14" t="s">
        <v>14</v>
      </c>
      <c r="F6" s="14">
        <v>1.28</v>
      </c>
      <c r="G6" s="15"/>
      <c r="H6" s="15"/>
      <c r="I6" s="15"/>
      <c r="J6" s="16"/>
    </row>
    <row r="7" spans="1:10" ht="25.9" customHeight="1" x14ac:dyDescent="0.2">
      <c r="A7" s="11" t="s">
        <v>15</v>
      </c>
      <c r="B7" s="11" t="s">
        <v>16</v>
      </c>
      <c r="C7" s="11" t="s">
        <v>12</v>
      </c>
      <c r="D7" s="11" t="s">
        <v>17</v>
      </c>
      <c r="E7" s="14" t="s">
        <v>18</v>
      </c>
      <c r="F7" s="14">
        <v>16</v>
      </c>
      <c r="G7" s="15"/>
      <c r="H7" s="15"/>
      <c r="I7" s="15"/>
      <c r="J7" s="16"/>
    </row>
    <row r="8" spans="1:10" ht="24" customHeight="1" x14ac:dyDescent="0.2">
      <c r="A8" s="11" t="s">
        <v>19</v>
      </c>
      <c r="B8" s="11" t="s">
        <v>20</v>
      </c>
      <c r="C8" s="11" t="s">
        <v>12</v>
      </c>
      <c r="D8" s="11" t="s">
        <v>21</v>
      </c>
      <c r="E8" s="14" t="s">
        <v>18</v>
      </c>
      <c r="F8" s="14">
        <v>40</v>
      </c>
      <c r="G8" s="15"/>
      <c r="H8" s="15"/>
      <c r="I8" s="15"/>
      <c r="J8" s="16"/>
    </row>
    <row r="9" spans="1:10" ht="39" customHeight="1" x14ac:dyDescent="0.2">
      <c r="A9" s="12" t="s">
        <v>22</v>
      </c>
      <c r="B9" s="12" t="s">
        <v>23</v>
      </c>
      <c r="C9" s="12" t="s">
        <v>24</v>
      </c>
      <c r="D9" s="12" t="s">
        <v>25</v>
      </c>
      <c r="E9" s="17" t="s">
        <v>26</v>
      </c>
      <c r="F9" s="17">
        <v>50</v>
      </c>
      <c r="G9" s="17"/>
      <c r="H9" s="18"/>
      <c r="I9" s="18"/>
      <c r="J9" s="19"/>
    </row>
    <row r="10" spans="1:10" ht="39" customHeight="1" x14ac:dyDescent="0.2">
      <c r="A10" s="11" t="s">
        <v>27</v>
      </c>
      <c r="B10" s="11" t="s">
        <v>28</v>
      </c>
      <c r="C10" s="11" t="s">
        <v>24</v>
      </c>
      <c r="D10" s="11" t="s">
        <v>29</v>
      </c>
      <c r="E10" s="14" t="s">
        <v>30</v>
      </c>
      <c r="F10" s="14">
        <v>7</v>
      </c>
      <c r="G10" s="15"/>
      <c r="H10" s="15"/>
      <c r="I10" s="15"/>
      <c r="J10" s="16"/>
    </row>
    <row r="11" spans="1:10" ht="39" customHeight="1" x14ac:dyDescent="0.2">
      <c r="A11" s="13" t="s">
        <v>31</v>
      </c>
      <c r="B11" s="13">
        <v>90776</v>
      </c>
      <c r="C11" s="13" t="s">
        <v>12</v>
      </c>
      <c r="D11" s="13" t="s">
        <v>32</v>
      </c>
      <c r="E11" s="20" t="s">
        <v>18</v>
      </c>
      <c r="F11" s="20">
        <v>280</v>
      </c>
      <c r="G11" s="20"/>
      <c r="H11" s="20"/>
      <c r="I11" s="21"/>
      <c r="J11" s="16"/>
    </row>
    <row r="12" spans="1:10" ht="24" customHeight="1" x14ac:dyDescent="0.2">
      <c r="A12" s="10" t="s">
        <v>33</v>
      </c>
      <c r="B12" s="10"/>
      <c r="C12" s="10"/>
      <c r="D12" s="10" t="s">
        <v>34</v>
      </c>
      <c r="E12" s="22"/>
      <c r="F12" s="22"/>
      <c r="G12" s="22"/>
      <c r="H12" s="22"/>
      <c r="I12" s="23"/>
      <c r="J12" s="24"/>
    </row>
    <row r="13" spans="1:10" ht="64.900000000000006" customHeight="1" x14ac:dyDescent="0.2">
      <c r="A13" s="11" t="s">
        <v>35</v>
      </c>
      <c r="B13" s="11" t="s">
        <v>36</v>
      </c>
      <c r="C13" s="11" t="s">
        <v>24</v>
      </c>
      <c r="D13" s="11" t="s">
        <v>37</v>
      </c>
      <c r="E13" s="14" t="s">
        <v>14</v>
      </c>
      <c r="F13" s="14">
        <v>18.97</v>
      </c>
      <c r="G13" s="15"/>
      <c r="H13" s="15"/>
      <c r="I13" s="15"/>
      <c r="J13" s="16"/>
    </row>
    <row r="14" spans="1:10" ht="52.15" customHeight="1" x14ac:dyDescent="0.2">
      <c r="A14" s="11" t="s">
        <v>38</v>
      </c>
      <c r="B14" s="11" t="s">
        <v>39</v>
      </c>
      <c r="C14" s="11" t="s">
        <v>24</v>
      </c>
      <c r="D14" s="11" t="s">
        <v>40</v>
      </c>
      <c r="E14" s="14" t="s">
        <v>14</v>
      </c>
      <c r="F14" s="14">
        <v>15.42</v>
      </c>
      <c r="G14" s="15"/>
      <c r="H14" s="15"/>
      <c r="I14" s="15"/>
      <c r="J14" s="16"/>
    </row>
    <row r="15" spans="1:10" ht="24" customHeight="1" x14ac:dyDescent="0.2">
      <c r="A15" s="10" t="s">
        <v>41</v>
      </c>
      <c r="B15" s="10"/>
      <c r="C15" s="10"/>
      <c r="D15" s="10" t="s">
        <v>42</v>
      </c>
      <c r="E15" s="22"/>
      <c r="F15" s="22"/>
      <c r="G15" s="22"/>
      <c r="H15" s="22"/>
      <c r="I15" s="23"/>
      <c r="J15" s="24"/>
    </row>
    <row r="16" spans="1:10" ht="24" customHeight="1" x14ac:dyDescent="0.2">
      <c r="A16" s="11" t="s">
        <v>43</v>
      </c>
      <c r="B16" s="11" t="s">
        <v>44</v>
      </c>
      <c r="C16" s="11" t="s">
        <v>12</v>
      </c>
      <c r="D16" s="11" t="s">
        <v>45</v>
      </c>
      <c r="E16" s="14" t="s">
        <v>14</v>
      </c>
      <c r="F16" s="14">
        <v>24.23</v>
      </c>
      <c r="G16" s="15"/>
      <c r="H16" s="15"/>
      <c r="I16" s="15"/>
      <c r="J16" s="16"/>
    </row>
    <row r="17" spans="1:10" ht="24" customHeight="1" x14ac:dyDescent="0.2">
      <c r="A17" s="11" t="s">
        <v>46</v>
      </c>
      <c r="B17" s="11" t="s">
        <v>47</v>
      </c>
      <c r="C17" s="11" t="s">
        <v>12</v>
      </c>
      <c r="D17" s="11" t="s">
        <v>48</v>
      </c>
      <c r="E17" s="14" t="s">
        <v>49</v>
      </c>
      <c r="F17" s="14">
        <v>19.760000000000002</v>
      </c>
      <c r="G17" s="15"/>
      <c r="H17" s="15"/>
      <c r="I17" s="15"/>
      <c r="J17" s="16"/>
    </row>
    <row r="18" spans="1:10" ht="24" customHeight="1" x14ac:dyDescent="0.2">
      <c r="A18" s="10" t="s">
        <v>50</v>
      </c>
      <c r="B18" s="10"/>
      <c r="C18" s="10"/>
      <c r="D18" s="10" t="s">
        <v>51</v>
      </c>
      <c r="E18" s="22"/>
      <c r="F18" s="22"/>
      <c r="G18" s="22"/>
      <c r="H18" s="22"/>
      <c r="I18" s="23"/>
      <c r="J18" s="24"/>
    </row>
    <row r="19" spans="1:10" ht="25.9" customHeight="1" x14ac:dyDescent="0.2">
      <c r="A19" s="11" t="s">
        <v>52</v>
      </c>
      <c r="B19" s="11" t="s">
        <v>53</v>
      </c>
      <c r="C19" s="11" t="s">
        <v>12</v>
      </c>
      <c r="D19" s="11" t="s">
        <v>54</v>
      </c>
      <c r="E19" s="14" t="s">
        <v>14</v>
      </c>
      <c r="F19" s="14">
        <v>85</v>
      </c>
      <c r="G19" s="15"/>
      <c r="H19" s="15"/>
      <c r="I19" s="15"/>
      <c r="J19" s="16"/>
    </row>
    <row r="20" spans="1:10" ht="39" customHeight="1" x14ac:dyDescent="0.2">
      <c r="A20" s="11" t="s">
        <v>55</v>
      </c>
      <c r="B20" s="11" t="s">
        <v>56</v>
      </c>
      <c r="C20" s="11" t="s">
        <v>24</v>
      </c>
      <c r="D20" s="11" t="s">
        <v>57</v>
      </c>
      <c r="E20" s="14" t="s">
        <v>14</v>
      </c>
      <c r="F20" s="14">
        <v>5.18</v>
      </c>
      <c r="G20" s="15"/>
      <c r="H20" s="15"/>
      <c r="I20" s="15"/>
      <c r="J20" s="16"/>
    </row>
    <row r="21" spans="1:10" ht="25.9" customHeight="1" x14ac:dyDescent="0.2">
      <c r="A21" s="11" t="s">
        <v>58</v>
      </c>
      <c r="B21" s="11" t="s">
        <v>59</v>
      </c>
      <c r="C21" s="11" t="s">
        <v>12</v>
      </c>
      <c r="D21" s="11" t="s">
        <v>60</v>
      </c>
      <c r="E21" s="14" t="s">
        <v>14</v>
      </c>
      <c r="F21" s="14">
        <v>53.5</v>
      </c>
      <c r="G21" s="15"/>
      <c r="H21" s="15"/>
      <c r="I21" s="15"/>
      <c r="J21" s="16"/>
    </row>
    <row r="22" spans="1:10" ht="25.9" customHeight="1" x14ac:dyDescent="0.2">
      <c r="A22" s="11" t="s">
        <v>61</v>
      </c>
      <c r="B22" s="11" t="s">
        <v>62</v>
      </c>
      <c r="C22" s="13" t="s">
        <v>24</v>
      </c>
      <c r="D22" s="13" t="s">
        <v>63</v>
      </c>
      <c r="E22" s="20" t="s">
        <v>14</v>
      </c>
      <c r="F22" s="20">
        <v>52.36</v>
      </c>
      <c r="G22" s="20"/>
      <c r="H22" s="20"/>
      <c r="I22" s="21"/>
      <c r="J22" s="16"/>
    </row>
    <row r="23" spans="1:10" ht="24" customHeight="1" x14ac:dyDescent="0.2">
      <c r="A23" s="10" t="s">
        <v>64</v>
      </c>
      <c r="B23" s="10"/>
      <c r="C23" s="10"/>
      <c r="D23" s="10" t="s">
        <v>65</v>
      </c>
      <c r="E23" s="22"/>
      <c r="F23" s="22"/>
      <c r="G23" s="22"/>
      <c r="H23" s="22"/>
      <c r="I23" s="23"/>
      <c r="J23" s="24"/>
    </row>
    <row r="24" spans="1:10" ht="39" customHeight="1" x14ac:dyDescent="0.2">
      <c r="A24" s="11" t="s">
        <v>66</v>
      </c>
      <c r="B24" s="11" t="s">
        <v>67</v>
      </c>
      <c r="C24" s="11" t="s">
        <v>12</v>
      </c>
      <c r="D24" s="11" t="s">
        <v>68</v>
      </c>
      <c r="E24" s="14" t="s">
        <v>69</v>
      </c>
      <c r="F24" s="14">
        <v>1</v>
      </c>
      <c r="G24" s="15"/>
      <c r="H24" s="15"/>
      <c r="I24" s="15"/>
      <c r="J24" s="16"/>
    </row>
    <row r="25" spans="1:10" ht="39" customHeight="1" x14ac:dyDescent="0.2">
      <c r="A25" s="11" t="s">
        <v>70</v>
      </c>
      <c r="B25" s="11" t="s">
        <v>71</v>
      </c>
      <c r="C25" s="11" t="s">
        <v>24</v>
      </c>
      <c r="D25" s="11" t="s">
        <v>72</v>
      </c>
      <c r="E25" s="14" t="s">
        <v>14</v>
      </c>
      <c r="F25" s="14">
        <v>4.46</v>
      </c>
      <c r="G25" s="15"/>
      <c r="H25" s="15"/>
      <c r="I25" s="15"/>
      <c r="J25" s="16"/>
    </row>
    <row r="26" spans="1:10" ht="39" customHeight="1" x14ac:dyDescent="0.2">
      <c r="A26" s="12" t="s">
        <v>73</v>
      </c>
      <c r="B26" s="12" t="s">
        <v>74</v>
      </c>
      <c r="C26" s="12" t="s">
        <v>24</v>
      </c>
      <c r="D26" s="12" t="s">
        <v>75</v>
      </c>
      <c r="E26" s="17" t="s">
        <v>30</v>
      </c>
      <c r="F26" s="17">
        <v>2</v>
      </c>
      <c r="G26" s="18"/>
      <c r="H26" s="18"/>
      <c r="I26" s="18"/>
      <c r="J26" s="19"/>
    </row>
    <row r="27" spans="1:10" ht="25.9" customHeight="1" x14ac:dyDescent="0.2">
      <c r="A27" s="11" t="s">
        <v>76</v>
      </c>
      <c r="B27" s="11" t="s">
        <v>77</v>
      </c>
      <c r="C27" s="11" t="s">
        <v>78</v>
      </c>
      <c r="D27" s="11" t="s">
        <v>79</v>
      </c>
      <c r="E27" s="14" t="s">
        <v>14</v>
      </c>
      <c r="F27" s="14">
        <v>0.93</v>
      </c>
      <c r="G27" s="15"/>
      <c r="H27" s="15"/>
      <c r="I27" s="15"/>
      <c r="J27" s="16"/>
    </row>
    <row r="28" spans="1:10" ht="24" customHeight="1" x14ac:dyDescent="0.2">
      <c r="A28" s="11" t="s">
        <v>80</v>
      </c>
      <c r="B28" s="11" t="s">
        <v>81</v>
      </c>
      <c r="C28" s="11" t="s">
        <v>78</v>
      </c>
      <c r="D28" s="11" t="s">
        <v>82</v>
      </c>
      <c r="E28" s="14" t="s">
        <v>14</v>
      </c>
      <c r="F28" s="14">
        <v>0.78</v>
      </c>
      <c r="G28" s="15"/>
      <c r="H28" s="15"/>
      <c r="I28" s="15"/>
      <c r="J28" s="16"/>
    </row>
    <row r="29" spans="1:10" ht="52.15" customHeight="1" x14ac:dyDescent="0.2">
      <c r="A29" s="12" t="s">
        <v>83</v>
      </c>
      <c r="B29" s="12" t="s">
        <v>84</v>
      </c>
      <c r="C29" s="12" t="s">
        <v>24</v>
      </c>
      <c r="D29" s="12" t="s">
        <v>85</v>
      </c>
      <c r="E29" s="17" t="s">
        <v>30</v>
      </c>
      <c r="F29" s="17">
        <v>7</v>
      </c>
      <c r="G29" s="18"/>
      <c r="H29" s="18"/>
      <c r="I29" s="18"/>
      <c r="J29" s="19"/>
    </row>
    <row r="30" spans="1:10" ht="39" customHeight="1" x14ac:dyDescent="0.2">
      <c r="A30" s="12" t="s">
        <v>86</v>
      </c>
      <c r="B30" s="12" t="s">
        <v>87</v>
      </c>
      <c r="C30" s="12" t="s">
        <v>24</v>
      </c>
      <c r="D30" s="12" t="s">
        <v>88</v>
      </c>
      <c r="E30" s="17" t="s">
        <v>30</v>
      </c>
      <c r="F30" s="17">
        <v>3</v>
      </c>
      <c r="G30" s="18"/>
      <c r="H30" s="18"/>
      <c r="I30" s="18"/>
      <c r="J30" s="19"/>
    </row>
    <row r="31" spans="1:10" ht="39" customHeight="1" x14ac:dyDescent="0.2">
      <c r="A31" s="12" t="s">
        <v>89</v>
      </c>
      <c r="B31" s="12" t="s">
        <v>90</v>
      </c>
      <c r="C31" s="12" t="s">
        <v>24</v>
      </c>
      <c r="D31" s="12" t="s">
        <v>91</v>
      </c>
      <c r="E31" s="17" t="s">
        <v>30</v>
      </c>
      <c r="F31" s="17">
        <v>1</v>
      </c>
      <c r="G31" s="18"/>
      <c r="H31" s="18"/>
      <c r="I31" s="18"/>
      <c r="J31" s="19"/>
    </row>
    <row r="32" spans="1:10" ht="64.900000000000006" customHeight="1" x14ac:dyDescent="0.2">
      <c r="A32" s="11" t="s">
        <v>92</v>
      </c>
      <c r="B32" s="11" t="s">
        <v>93</v>
      </c>
      <c r="C32" s="11" t="s">
        <v>24</v>
      </c>
      <c r="D32" s="11" t="s">
        <v>94</v>
      </c>
      <c r="E32" s="14" t="s">
        <v>30</v>
      </c>
      <c r="F32" s="14">
        <v>4</v>
      </c>
      <c r="G32" s="15"/>
      <c r="H32" s="15"/>
      <c r="I32" s="15"/>
      <c r="J32" s="16"/>
    </row>
    <row r="33" spans="1:14" ht="64.900000000000006" customHeight="1" x14ac:dyDescent="0.2">
      <c r="A33" s="11" t="s">
        <v>95</v>
      </c>
      <c r="B33" s="11" t="s">
        <v>96</v>
      </c>
      <c r="C33" s="11" t="s">
        <v>24</v>
      </c>
      <c r="D33" s="11" t="s">
        <v>97</v>
      </c>
      <c r="E33" s="14" t="s">
        <v>30</v>
      </c>
      <c r="F33" s="14">
        <v>12</v>
      </c>
      <c r="G33" s="15"/>
      <c r="H33" s="15"/>
      <c r="I33" s="15"/>
      <c r="J33" s="16"/>
    </row>
    <row r="34" spans="1:14" ht="64.900000000000006" customHeight="1" x14ac:dyDescent="0.2">
      <c r="A34" s="11" t="s">
        <v>98</v>
      </c>
      <c r="B34" s="11" t="s">
        <v>99</v>
      </c>
      <c r="C34" s="11" t="s">
        <v>24</v>
      </c>
      <c r="D34" s="11" t="s">
        <v>100</v>
      </c>
      <c r="E34" s="14" t="s">
        <v>30</v>
      </c>
      <c r="F34" s="14">
        <v>36</v>
      </c>
      <c r="G34" s="15"/>
      <c r="H34" s="15"/>
      <c r="I34" s="15"/>
      <c r="J34" s="16"/>
      <c r="N34" s="107"/>
    </row>
    <row r="35" spans="1:14" ht="24" customHeight="1" x14ac:dyDescent="0.2">
      <c r="A35" s="10" t="s">
        <v>101</v>
      </c>
      <c r="B35" s="10"/>
      <c r="C35" s="10"/>
      <c r="D35" s="10" t="s">
        <v>102</v>
      </c>
      <c r="E35" s="22"/>
      <c r="F35" s="22"/>
      <c r="G35" s="22"/>
      <c r="H35" s="22"/>
      <c r="I35" s="23"/>
      <c r="J35" s="24"/>
    </row>
    <row r="36" spans="1:14" ht="25.9" customHeight="1" x14ac:dyDescent="0.2">
      <c r="A36" s="11" t="s">
        <v>103</v>
      </c>
      <c r="B36" s="11" t="s">
        <v>104</v>
      </c>
      <c r="C36" s="11" t="s">
        <v>105</v>
      </c>
      <c r="D36" s="11" t="s">
        <v>106</v>
      </c>
      <c r="E36" s="14" t="s">
        <v>69</v>
      </c>
      <c r="F36" s="14">
        <v>50</v>
      </c>
      <c r="G36" s="15"/>
      <c r="H36" s="15"/>
      <c r="I36" s="15"/>
      <c r="J36" s="16"/>
    </row>
    <row r="37" spans="1:14" ht="25.9" customHeight="1" x14ac:dyDescent="0.2">
      <c r="A37" s="12" t="s">
        <v>107</v>
      </c>
      <c r="B37" s="12" t="s">
        <v>108</v>
      </c>
      <c r="C37" s="12" t="s">
        <v>12</v>
      </c>
      <c r="D37" s="12" t="s">
        <v>109</v>
      </c>
      <c r="E37" s="17" t="s">
        <v>69</v>
      </c>
      <c r="F37" s="17">
        <v>100</v>
      </c>
      <c r="G37" s="18"/>
      <c r="H37" s="18"/>
      <c r="I37" s="18"/>
      <c r="J37" s="19"/>
    </row>
    <row r="38" spans="1:14" ht="24" customHeight="1" x14ac:dyDescent="0.2">
      <c r="A38" s="12" t="s">
        <v>110</v>
      </c>
      <c r="B38" s="12" t="s">
        <v>111</v>
      </c>
      <c r="C38" s="12" t="s">
        <v>105</v>
      </c>
      <c r="D38" s="12" t="s">
        <v>112</v>
      </c>
      <c r="E38" s="17" t="s">
        <v>113</v>
      </c>
      <c r="F38" s="17">
        <v>5</v>
      </c>
      <c r="G38" s="18"/>
      <c r="H38" s="18"/>
      <c r="I38" s="18"/>
      <c r="J38" s="19"/>
    </row>
    <row r="39" spans="1:14" ht="25.9" customHeight="1" x14ac:dyDescent="0.2">
      <c r="A39" s="12" t="s">
        <v>114</v>
      </c>
      <c r="B39" s="12" t="s">
        <v>115</v>
      </c>
      <c r="C39" s="12" t="s">
        <v>12</v>
      </c>
      <c r="D39" s="12" t="s">
        <v>116</v>
      </c>
      <c r="E39" s="17" t="s">
        <v>69</v>
      </c>
      <c r="F39" s="17">
        <v>40</v>
      </c>
      <c r="G39" s="18"/>
      <c r="H39" s="18"/>
      <c r="I39" s="18"/>
      <c r="J39" s="19"/>
    </row>
    <row r="40" spans="1:14" ht="25.9" customHeight="1" x14ac:dyDescent="0.2">
      <c r="A40" s="12" t="s">
        <v>117</v>
      </c>
      <c r="B40" s="12" t="s">
        <v>118</v>
      </c>
      <c r="C40" s="12" t="s">
        <v>12</v>
      </c>
      <c r="D40" s="12" t="s">
        <v>119</v>
      </c>
      <c r="E40" s="17" t="s">
        <v>69</v>
      </c>
      <c r="F40" s="17">
        <v>40</v>
      </c>
      <c r="G40" s="18"/>
      <c r="H40" s="18"/>
      <c r="I40" s="18"/>
      <c r="J40" s="19"/>
    </row>
    <row r="41" spans="1:14" ht="24" customHeight="1" x14ac:dyDescent="0.2">
      <c r="A41" s="12" t="s">
        <v>120</v>
      </c>
      <c r="B41" s="12" t="s">
        <v>121</v>
      </c>
      <c r="C41" s="12" t="s">
        <v>105</v>
      </c>
      <c r="D41" s="12" t="s">
        <v>122</v>
      </c>
      <c r="E41" s="17" t="s">
        <v>69</v>
      </c>
      <c r="F41" s="17">
        <v>10</v>
      </c>
      <c r="G41" s="18"/>
      <c r="H41" s="18"/>
      <c r="I41" s="18"/>
      <c r="J41" s="19"/>
    </row>
    <row r="42" spans="1:14" ht="39" customHeight="1" x14ac:dyDescent="0.2">
      <c r="A42" s="12" t="s">
        <v>123</v>
      </c>
      <c r="B42" s="12" t="s">
        <v>124</v>
      </c>
      <c r="C42" s="12" t="s">
        <v>12</v>
      </c>
      <c r="D42" s="12" t="s">
        <v>125</v>
      </c>
      <c r="E42" s="17" t="s">
        <v>69</v>
      </c>
      <c r="F42" s="17">
        <v>40</v>
      </c>
      <c r="G42" s="18"/>
      <c r="H42" s="18"/>
      <c r="I42" s="18"/>
      <c r="J42" s="19"/>
    </row>
    <row r="43" spans="1:14" ht="25.9" customHeight="1" x14ac:dyDescent="0.2">
      <c r="A43" s="12" t="s">
        <v>126</v>
      </c>
      <c r="B43" s="12" t="s">
        <v>127</v>
      </c>
      <c r="C43" s="12" t="s">
        <v>105</v>
      </c>
      <c r="D43" s="12" t="s">
        <v>128</v>
      </c>
      <c r="E43" s="17" t="s">
        <v>69</v>
      </c>
      <c r="F43" s="17">
        <v>4</v>
      </c>
      <c r="G43" s="18"/>
      <c r="H43" s="18"/>
      <c r="I43" s="18"/>
      <c r="J43" s="19"/>
    </row>
    <row r="44" spans="1:14" ht="25.9" customHeight="1" x14ac:dyDescent="0.2">
      <c r="A44" s="12" t="s">
        <v>129</v>
      </c>
      <c r="B44" s="12" t="s">
        <v>130</v>
      </c>
      <c r="C44" s="12" t="s">
        <v>105</v>
      </c>
      <c r="D44" s="12" t="s">
        <v>131</v>
      </c>
      <c r="E44" s="17" t="s">
        <v>69</v>
      </c>
      <c r="F44" s="17">
        <v>4</v>
      </c>
      <c r="G44" s="18"/>
      <c r="H44" s="18"/>
      <c r="I44" s="18"/>
      <c r="J44" s="19"/>
    </row>
    <row r="45" spans="1:14" ht="25.9" customHeight="1" x14ac:dyDescent="0.2">
      <c r="A45" s="11" t="s">
        <v>132</v>
      </c>
      <c r="B45" s="11" t="s">
        <v>133</v>
      </c>
      <c r="C45" s="11" t="s">
        <v>105</v>
      </c>
      <c r="D45" s="11" t="s">
        <v>134</v>
      </c>
      <c r="E45" s="14" t="s">
        <v>69</v>
      </c>
      <c r="F45" s="14">
        <v>25</v>
      </c>
      <c r="G45" s="15"/>
      <c r="H45" s="15"/>
      <c r="I45" s="15"/>
      <c r="J45" s="16"/>
    </row>
    <row r="46" spans="1:14" ht="24" customHeight="1" x14ac:dyDescent="0.2">
      <c r="A46" s="11" t="s">
        <v>135</v>
      </c>
      <c r="B46" s="11" t="s">
        <v>136</v>
      </c>
      <c r="C46" s="11" t="s">
        <v>105</v>
      </c>
      <c r="D46" s="11" t="s">
        <v>137</v>
      </c>
      <c r="E46" s="14" t="s">
        <v>69</v>
      </c>
      <c r="F46" s="14">
        <v>15</v>
      </c>
      <c r="G46" s="15"/>
      <c r="H46" s="15"/>
      <c r="I46" s="15"/>
      <c r="J46" s="16"/>
    </row>
    <row r="47" spans="1:14" ht="39" customHeight="1" x14ac:dyDescent="0.2">
      <c r="A47" s="11" t="s">
        <v>138</v>
      </c>
      <c r="B47" s="11" t="s">
        <v>139</v>
      </c>
      <c r="C47" s="11" t="s">
        <v>12</v>
      </c>
      <c r="D47" s="11" t="s">
        <v>140</v>
      </c>
      <c r="E47" s="14" t="s">
        <v>49</v>
      </c>
      <c r="F47" s="14">
        <v>120</v>
      </c>
      <c r="G47" s="15"/>
      <c r="H47" s="15"/>
      <c r="I47" s="15"/>
      <c r="J47" s="16"/>
    </row>
    <row r="48" spans="1:14" ht="39" customHeight="1" x14ac:dyDescent="0.2">
      <c r="A48" s="11" t="s">
        <v>141</v>
      </c>
      <c r="B48" s="11" t="s">
        <v>142</v>
      </c>
      <c r="C48" s="11" t="s">
        <v>12</v>
      </c>
      <c r="D48" s="11" t="s">
        <v>143</v>
      </c>
      <c r="E48" s="14" t="s">
        <v>49</v>
      </c>
      <c r="F48" s="14">
        <v>50</v>
      </c>
      <c r="G48" s="15"/>
      <c r="H48" s="15"/>
      <c r="I48" s="15"/>
      <c r="J48" s="16"/>
    </row>
    <row r="49" spans="1:10" ht="39" customHeight="1" x14ac:dyDescent="0.2">
      <c r="A49" s="11" t="s">
        <v>144</v>
      </c>
      <c r="B49" s="11" t="s">
        <v>145</v>
      </c>
      <c r="C49" s="11" t="s">
        <v>12</v>
      </c>
      <c r="D49" s="11" t="s">
        <v>146</v>
      </c>
      <c r="E49" s="14" t="s">
        <v>49</v>
      </c>
      <c r="F49" s="14">
        <v>150</v>
      </c>
      <c r="G49" s="15"/>
      <c r="H49" s="15"/>
      <c r="I49" s="15"/>
      <c r="J49" s="16"/>
    </row>
    <row r="50" spans="1:10" ht="39" customHeight="1" x14ac:dyDescent="0.2">
      <c r="A50" s="11" t="s">
        <v>147</v>
      </c>
      <c r="B50" s="11" t="s">
        <v>145</v>
      </c>
      <c r="C50" s="11" t="s">
        <v>12</v>
      </c>
      <c r="D50" s="11" t="s">
        <v>146</v>
      </c>
      <c r="E50" s="14" t="s">
        <v>49</v>
      </c>
      <c r="F50" s="14">
        <v>150</v>
      </c>
      <c r="G50" s="15"/>
      <c r="H50" s="15"/>
      <c r="I50" s="15"/>
      <c r="J50" s="16"/>
    </row>
    <row r="51" spans="1:10" ht="39" customHeight="1" x14ac:dyDescent="0.2">
      <c r="A51" s="11" t="s">
        <v>148</v>
      </c>
      <c r="B51" s="11" t="s">
        <v>145</v>
      </c>
      <c r="C51" s="11" t="s">
        <v>12</v>
      </c>
      <c r="D51" s="11" t="s">
        <v>146</v>
      </c>
      <c r="E51" s="14" t="s">
        <v>49</v>
      </c>
      <c r="F51" s="14">
        <v>100</v>
      </c>
      <c r="G51" s="15"/>
      <c r="H51" s="15"/>
      <c r="I51" s="15"/>
      <c r="J51" s="16"/>
    </row>
    <row r="52" spans="1:10" ht="39" customHeight="1" x14ac:dyDescent="0.2">
      <c r="A52" s="11" t="s">
        <v>149</v>
      </c>
      <c r="B52" s="11" t="s">
        <v>145</v>
      </c>
      <c r="C52" s="11" t="s">
        <v>12</v>
      </c>
      <c r="D52" s="11" t="s">
        <v>146</v>
      </c>
      <c r="E52" s="14" t="s">
        <v>49</v>
      </c>
      <c r="F52" s="14">
        <v>100</v>
      </c>
      <c r="G52" s="15"/>
      <c r="H52" s="15"/>
      <c r="I52" s="15"/>
      <c r="J52" s="16"/>
    </row>
    <row r="53" spans="1:10" ht="39" customHeight="1" x14ac:dyDescent="0.2">
      <c r="A53" s="11" t="s">
        <v>150</v>
      </c>
      <c r="B53" s="11" t="s">
        <v>145</v>
      </c>
      <c r="C53" s="11" t="s">
        <v>12</v>
      </c>
      <c r="D53" s="11" t="s">
        <v>146</v>
      </c>
      <c r="E53" s="14" t="s">
        <v>49</v>
      </c>
      <c r="F53" s="14">
        <v>100</v>
      </c>
      <c r="G53" s="15"/>
      <c r="H53" s="15"/>
      <c r="I53" s="15"/>
      <c r="J53" s="16"/>
    </row>
    <row r="54" spans="1:10" ht="39" customHeight="1" x14ac:dyDescent="0.2">
      <c r="A54" s="11" t="s">
        <v>151</v>
      </c>
      <c r="B54" s="11" t="s">
        <v>152</v>
      </c>
      <c r="C54" s="11" t="s">
        <v>12</v>
      </c>
      <c r="D54" s="11" t="s">
        <v>153</v>
      </c>
      <c r="E54" s="14" t="s">
        <v>49</v>
      </c>
      <c r="F54" s="14">
        <v>80</v>
      </c>
      <c r="G54" s="15"/>
      <c r="H54" s="15"/>
      <c r="I54" s="15"/>
      <c r="J54" s="16"/>
    </row>
    <row r="55" spans="1:10" ht="39" customHeight="1" x14ac:dyDescent="0.2">
      <c r="A55" s="11" t="s">
        <v>154</v>
      </c>
      <c r="B55" s="11" t="s">
        <v>155</v>
      </c>
      <c r="C55" s="11" t="s">
        <v>12</v>
      </c>
      <c r="D55" s="11" t="s">
        <v>156</v>
      </c>
      <c r="E55" s="14" t="s">
        <v>49</v>
      </c>
      <c r="F55" s="14">
        <v>50</v>
      </c>
      <c r="G55" s="15"/>
      <c r="H55" s="15"/>
      <c r="I55" s="15"/>
      <c r="J55" s="16"/>
    </row>
    <row r="56" spans="1:10" ht="25.9" customHeight="1" x14ac:dyDescent="0.2">
      <c r="A56" s="11" t="s">
        <v>157</v>
      </c>
      <c r="B56" s="11" t="s">
        <v>158</v>
      </c>
      <c r="C56" s="11" t="s">
        <v>12</v>
      </c>
      <c r="D56" s="11" t="s">
        <v>159</v>
      </c>
      <c r="E56" s="14" t="s">
        <v>69</v>
      </c>
      <c r="F56" s="14">
        <v>1</v>
      </c>
      <c r="G56" s="15"/>
      <c r="H56" s="15"/>
      <c r="I56" s="15"/>
      <c r="J56" s="16"/>
    </row>
    <row r="57" spans="1:10" ht="25.9" customHeight="1" x14ac:dyDescent="0.2">
      <c r="A57" s="12" t="s">
        <v>160</v>
      </c>
      <c r="B57" s="12" t="s">
        <v>161</v>
      </c>
      <c r="C57" s="12" t="s">
        <v>12</v>
      </c>
      <c r="D57" s="12" t="s">
        <v>162</v>
      </c>
      <c r="E57" s="17" t="s">
        <v>69</v>
      </c>
      <c r="F57" s="17">
        <v>5</v>
      </c>
      <c r="G57" s="18"/>
      <c r="H57" s="18"/>
      <c r="I57" s="18"/>
      <c r="J57" s="19"/>
    </row>
    <row r="58" spans="1:10" ht="25.9" customHeight="1" x14ac:dyDescent="0.2">
      <c r="A58" s="12" t="s">
        <v>163</v>
      </c>
      <c r="B58" s="12" t="s">
        <v>164</v>
      </c>
      <c r="C58" s="12" t="s">
        <v>12</v>
      </c>
      <c r="D58" s="12" t="s">
        <v>165</v>
      </c>
      <c r="E58" s="17" t="s">
        <v>69</v>
      </c>
      <c r="F58" s="17">
        <v>4</v>
      </c>
      <c r="G58" s="18"/>
      <c r="H58" s="18"/>
      <c r="I58" s="18"/>
      <c r="J58" s="19"/>
    </row>
    <row r="59" spans="1:10" ht="39" customHeight="1" x14ac:dyDescent="0.2">
      <c r="A59" s="11" t="s">
        <v>166</v>
      </c>
      <c r="B59" s="11" t="s">
        <v>167</v>
      </c>
      <c r="C59" s="11" t="s">
        <v>12</v>
      </c>
      <c r="D59" s="11" t="s">
        <v>168</v>
      </c>
      <c r="E59" s="14" t="s">
        <v>69</v>
      </c>
      <c r="F59" s="14">
        <v>1</v>
      </c>
      <c r="G59" s="15"/>
      <c r="H59" s="15"/>
      <c r="I59" s="15"/>
      <c r="J59" s="16"/>
    </row>
    <row r="60" spans="1:10" ht="24" customHeight="1" x14ac:dyDescent="0.2">
      <c r="A60" s="12" t="s">
        <v>169</v>
      </c>
      <c r="B60" s="12" t="s">
        <v>170</v>
      </c>
      <c r="C60" s="12" t="s">
        <v>105</v>
      </c>
      <c r="D60" s="12" t="s">
        <v>171</v>
      </c>
      <c r="E60" s="17" t="s">
        <v>69</v>
      </c>
      <c r="F60" s="17">
        <v>10</v>
      </c>
      <c r="G60" s="18"/>
      <c r="H60" s="18"/>
      <c r="I60" s="18"/>
      <c r="J60" s="19"/>
    </row>
    <row r="61" spans="1:10" ht="39" customHeight="1" x14ac:dyDescent="0.2">
      <c r="A61" s="12" t="s">
        <v>172</v>
      </c>
      <c r="B61" s="12" t="s">
        <v>173</v>
      </c>
      <c r="C61" s="12" t="s">
        <v>12</v>
      </c>
      <c r="D61" s="12" t="s">
        <v>174</v>
      </c>
      <c r="E61" s="17" t="s">
        <v>69</v>
      </c>
      <c r="F61" s="17">
        <v>100</v>
      </c>
      <c r="G61" s="18"/>
      <c r="H61" s="18"/>
      <c r="I61" s="18"/>
      <c r="J61" s="19"/>
    </row>
    <row r="62" spans="1:10" ht="24" customHeight="1" x14ac:dyDescent="0.2">
      <c r="A62" s="12" t="s">
        <v>175</v>
      </c>
      <c r="B62" s="12" t="s">
        <v>176</v>
      </c>
      <c r="C62" s="12" t="s">
        <v>105</v>
      </c>
      <c r="D62" s="12" t="s">
        <v>177</v>
      </c>
      <c r="E62" s="17" t="s">
        <v>69</v>
      </c>
      <c r="F62" s="17">
        <v>12</v>
      </c>
      <c r="G62" s="18"/>
      <c r="H62" s="18"/>
      <c r="I62" s="18"/>
      <c r="J62" s="19"/>
    </row>
    <row r="63" spans="1:10" ht="24" customHeight="1" x14ac:dyDescent="0.2">
      <c r="A63" s="12" t="s">
        <v>178</v>
      </c>
      <c r="B63" s="12" t="s">
        <v>176</v>
      </c>
      <c r="C63" s="12" t="s">
        <v>105</v>
      </c>
      <c r="D63" s="12" t="s">
        <v>179</v>
      </c>
      <c r="E63" s="17" t="s">
        <v>69</v>
      </c>
      <c r="F63" s="17">
        <v>1</v>
      </c>
      <c r="G63" s="18"/>
      <c r="H63" s="18"/>
      <c r="I63" s="18"/>
      <c r="J63" s="19"/>
    </row>
    <row r="64" spans="1:10" ht="24" customHeight="1" x14ac:dyDescent="0.2">
      <c r="A64" s="12" t="s">
        <v>180</v>
      </c>
      <c r="B64" s="12" t="s">
        <v>181</v>
      </c>
      <c r="C64" s="12" t="s">
        <v>105</v>
      </c>
      <c r="D64" s="12" t="s">
        <v>182</v>
      </c>
      <c r="E64" s="17" t="s">
        <v>69</v>
      </c>
      <c r="F64" s="17">
        <v>12</v>
      </c>
      <c r="G64" s="18"/>
      <c r="H64" s="18"/>
      <c r="I64" s="18"/>
      <c r="J64" s="19"/>
    </row>
    <row r="65" spans="1:10" ht="39" customHeight="1" x14ac:dyDescent="0.2">
      <c r="A65" s="11" t="s">
        <v>183</v>
      </c>
      <c r="B65" s="11" t="s">
        <v>184</v>
      </c>
      <c r="C65" s="11" t="s">
        <v>12</v>
      </c>
      <c r="D65" s="11" t="s">
        <v>185</v>
      </c>
      <c r="E65" s="14" t="s">
        <v>69</v>
      </c>
      <c r="F65" s="14">
        <v>2</v>
      </c>
      <c r="G65" s="15"/>
      <c r="H65" s="15"/>
      <c r="I65" s="15"/>
      <c r="J65" s="16"/>
    </row>
    <row r="66" spans="1:10" ht="39" customHeight="1" x14ac:dyDescent="0.2">
      <c r="A66" s="11" t="s">
        <v>186</v>
      </c>
      <c r="B66" s="11" t="s">
        <v>187</v>
      </c>
      <c r="C66" s="11" t="s">
        <v>12</v>
      </c>
      <c r="D66" s="11" t="s">
        <v>188</v>
      </c>
      <c r="E66" s="14" t="s">
        <v>69</v>
      </c>
      <c r="F66" s="14">
        <v>8</v>
      </c>
      <c r="G66" s="15"/>
      <c r="H66" s="15"/>
      <c r="I66" s="15"/>
      <c r="J66" s="16"/>
    </row>
    <row r="67" spans="1:10" ht="25.9" customHeight="1" x14ac:dyDescent="0.2">
      <c r="A67" s="11" t="s">
        <v>189</v>
      </c>
      <c r="B67" s="11" t="s">
        <v>190</v>
      </c>
      <c r="C67" s="11" t="s">
        <v>12</v>
      </c>
      <c r="D67" s="11" t="s">
        <v>191</v>
      </c>
      <c r="E67" s="14" t="s">
        <v>69</v>
      </c>
      <c r="F67" s="14">
        <v>8</v>
      </c>
      <c r="G67" s="15"/>
      <c r="H67" s="15"/>
      <c r="I67" s="15"/>
      <c r="J67" s="16"/>
    </row>
    <row r="68" spans="1:10" ht="39" customHeight="1" x14ac:dyDescent="0.2">
      <c r="A68" s="12" t="s">
        <v>192</v>
      </c>
      <c r="B68" s="12" t="s">
        <v>193</v>
      </c>
      <c r="C68" s="12" t="s">
        <v>24</v>
      </c>
      <c r="D68" s="12" t="s">
        <v>194</v>
      </c>
      <c r="E68" s="17" t="s">
        <v>69</v>
      </c>
      <c r="F68" s="17">
        <v>100</v>
      </c>
      <c r="G68" s="18"/>
      <c r="H68" s="18"/>
      <c r="I68" s="18"/>
      <c r="J68" s="19"/>
    </row>
    <row r="69" spans="1:10" ht="25.9" customHeight="1" x14ac:dyDescent="0.2">
      <c r="A69" s="11" t="s">
        <v>195</v>
      </c>
      <c r="B69" s="11" t="s">
        <v>196</v>
      </c>
      <c r="C69" s="11" t="s">
        <v>197</v>
      </c>
      <c r="D69" s="11" t="s">
        <v>198</v>
      </c>
      <c r="E69" s="14" t="s">
        <v>69</v>
      </c>
      <c r="F69" s="14">
        <v>12</v>
      </c>
      <c r="G69" s="15"/>
      <c r="H69" s="15"/>
      <c r="I69" s="15"/>
      <c r="J69" s="16"/>
    </row>
    <row r="70" spans="1:10" ht="25.9" customHeight="1" x14ac:dyDescent="0.2">
      <c r="A70" s="12" t="s">
        <v>199</v>
      </c>
      <c r="B70" s="12" t="s">
        <v>200</v>
      </c>
      <c r="C70" s="12" t="s">
        <v>12</v>
      </c>
      <c r="D70" s="12" t="s">
        <v>201</v>
      </c>
      <c r="E70" s="17" t="s">
        <v>202</v>
      </c>
      <c r="F70" s="17">
        <v>1</v>
      </c>
      <c r="G70" s="18"/>
      <c r="H70" s="18"/>
      <c r="I70" s="18"/>
      <c r="J70" s="19"/>
    </row>
    <row r="71" spans="1:10" ht="25.9" customHeight="1" x14ac:dyDescent="0.2">
      <c r="A71" s="11" t="s">
        <v>203</v>
      </c>
      <c r="B71" s="11" t="s">
        <v>204</v>
      </c>
      <c r="C71" s="11" t="s">
        <v>105</v>
      </c>
      <c r="D71" s="11" t="s">
        <v>205</v>
      </c>
      <c r="E71" s="14" t="s">
        <v>69</v>
      </c>
      <c r="F71" s="14">
        <v>1</v>
      </c>
      <c r="G71" s="15"/>
      <c r="H71" s="15"/>
      <c r="I71" s="15"/>
      <c r="J71" s="16"/>
    </row>
    <row r="72" spans="1:10" ht="25.9" customHeight="1" x14ac:dyDescent="0.2">
      <c r="A72" s="11" t="s">
        <v>206</v>
      </c>
      <c r="B72" s="11" t="s">
        <v>207</v>
      </c>
      <c r="C72" s="11" t="s">
        <v>12</v>
      </c>
      <c r="D72" s="11" t="s">
        <v>208</v>
      </c>
      <c r="E72" s="14" t="s">
        <v>69</v>
      </c>
      <c r="F72" s="14">
        <v>1</v>
      </c>
      <c r="G72" s="15"/>
      <c r="H72" s="15"/>
      <c r="I72" s="15"/>
      <c r="J72" s="16"/>
    </row>
    <row r="73" spans="1:10" ht="25.9" customHeight="1" x14ac:dyDescent="0.2">
      <c r="A73" s="12" t="s">
        <v>209</v>
      </c>
      <c r="B73" s="12" t="s">
        <v>210</v>
      </c>
      <c r="C73" s="12" t="s">
        <v>24</v>
      </c>
      <c r="D73" s="12" t="s">
        <v>211</v>
      </c>
      <c r="E73" s="17" t="s">
        <v>69</v>
      </c>
      <c r="F73" s="17">
        <v>1</v>
      </c>
      <c r="G73" s="18"/>
      <c r="H73" s="18"/>
      <c r="I73" s="18"/>
      <c r="J73" s="19"/>
    </row>
    <row r="74" spans="1:10" ht="25.9" customHeight="1" x14ac:dyDescent="0.2">
      <c r="A74" s="12" t="s">
        <v>212</v>
      </c>
      <c r="B74" s="12" t="s">
        <v>213</v>
      </c>
      <c r="C74" s="12" t="s">
        <v>24</v>
      </c>
      <c r="D74" s="12" t="s">
        <v>214</v>
      </c>
      <c r="E74" s="17" t="s">
        <v>69</v>
      </c>
      <c r="F74" s="17">
        <v>1</v>
      </c>
      <c r="G74" s="18"/>
      <c r="H74" s="18"/>
      <c r="I74" s="18"/>
      <c r="J74" s="19"/>
    </row>
    <row r="75" spans="1:10" ht="25.9" customHeight="1" x14ac:dyDescent="0.2">
      <c r="A75" s="11" t="s">
        <v>215</v>
      </c>
      <c r="B75" s="11" t="s">
        <v>216</v>
      </c>
      <c r="C75" s="11" t="s">
        <v>217</v>
      </c>
      <c r="D75" s="11" t="s">
        <v>218</v>
      </c>
      <c r="E75" s="14" t="s">
        <v>69</v>
      </c>
      <c r="F75" s="14">
        <v>1</v>
      </c>
      <c r="G75" s="15"/>
      <c r="H75" s="15"/>
      <c r="I75" s="15"/>
      <c r="J75" s="16"/>
    </row>
    <row r="76" spans="1:10" ht="25.9" customHeight="1" x14ac:dyDescent="0.2">
      <c r="A76" s="12" t="s">
        <v>219</v>
      </c>
      <c r="B76" s="12" t="s">
        <v>220</v>
      </c>
      <c r="C76" s="12" t="s">
        <v>24</v>
      </c>
      <c r="D76" s="12" t="s">
        <v>221</v>
      </c>
      <c r="E76" s="17" t="s">
        <v>69</v>
      </c>
      <c r="F76" s="17">
        <v>8</v>
      </c>
      <c r="G76" s="18"/>
      <c r="H76" s="18"/>
      <c r="I76" s="18"/>
      <c r="J76" s="19"/>
    </row>
    <row r="77" spans="1:10" ht="25.9" customHeight="1" x14ac:dyDescent="0.2">
      <c r="A77" s="11" t="s">
        <v>222</v>
      </c>
      <c r="B77" s="11" t="s">
        <v>223</v>
      </c>
      <c r="C77" s="11" t="s">
        <v>105</v>
      </c>
      <c r="D77" s="11" t="s">
        <v>224</v>
      </c>
      <c r="E77" s="14" t="s">
        <v>69</v>
      </c>
      <c r="F77" s="14">
        <v>1</v>
      </c>
      <c r="G77" s="15"/>
      <c r="H77" s="15"/>
      <c r="I77" s="15"/>
      <c r="J77" s="16"/>
    </row>
    <row r="78" spans="1:10" ht="24" customHeight="1" x14ac:dyDescent="0.2">
      <c r="A78" s="10" t="s">
        <v>225</v>
      </c>
      <c r="B78" s="10"/>
      <c r="C78" s="10"/>
      <c r="D78" s="10" t="s">
        <v>226</v>
      </c>
      <c r="E78" s="22"/>
      <c r="F78" s="22"/>
      <c r="G78" s="22"/>
      <c r="H78" s="22"/>
      <c r="I78" s="23"/>
      <c r="J78" s="24"/>
    </row>
    <row r="79" spans="1:10" ht="39" customHeight="1" x14ac:dyDescent="0.2">
      <c r="A79" s="11" t="s">
        <v>227</v>
      </c>
      <c r="B79" s="11" t="s">
        <v>228</v>
      </c>
      <c r="C79" s="11" t="s">
        <v>12</v>
      </c>
      <c r="D79" s="11" t="s">
        <v>229</v>
      </c>
      <c r="E79" s="14" t="s">
        <v>14</v>
      </c>
      <c r="F79" s="14">
        <v>31</v>
      </c>
      <c r="G79" s="15"/>
      <c r="H79" s="15"/>
      <c r="I79" s="15"/>
      <c r="J79" s="16"/>
    </row>
    <row r="80" spans="1:10" x14ac:dyDescent="0.2">
      <c r="A80" s="6"/>
      <c r="B80" s="6"/>
      <c r="C80" s="6"/>
      <c r="D80" s="6"/>
      <c r="E80" s="6"/>
      <c r="F80" s="6"/>
      <c r="G80" s="6"/>
      <c r="H80" s="6"/>
      <c r="I80" s="6"/>
      <c r="J80" s="6"/>
    </row>
    <row r="81" spans="1:10" x14ac:dyDescent="0.2">
      <c r="A81" s="111"/>
      <c r="B81" s="111"/>
      <c r="C81" s="111"/>
      <c r="D81" s="8"/>
      <c r="E81" s="7"/>
      <c r="F81" s="112" t="s">
        <v>230</v>
      </c>
      <c r="G81" s="112"/>
      <c r="H81" s="113"/>
      <c r="I81" s="112"/>
      <c r="J81" s="112"/>
    </row>
    <row r="82" spans="1:10" x14ac:dyDescent="0.2">
      <c r="A82" s="111"/>
      <c r="B82" s="111"/>
      <c r="C82" s="111"/>
      <c r="D82" s="8"/>
      <c r="E82" s="7"/>
      <c r="F82" s="112" t="s">
        <v>231</v>
      </c>
      <c r="G82" s="112"/>
      <c r="H82" s="113"/>
      <c r="I82" s="112"/>
      <c r="J82" s="112"/>
    </row>
    <row r="83" spans="1:10" x14ac:dyDescent="0.2">
      <c r="A83" s="111"/>
      <c r="B83" s="111"/>
      <c r="C83" s="111"/>
      <c r="D83" s="8"/>
      <c r="E83" s="7"/>
      <c r="F83" s="112" t="s">
        <v>232</v>
      </c>
      <c r="G83" s="112"/>
      <c r="H83" s="113">
        <f>SUM(I5,I12,I15,I18,I23,I35,I78)</f>
        <v>0</v>
      </c>
      <c r="I83" s="112"/>
      <c r="J83" s="112"/>
    </row>
    <row r="85" spans="1:10" x14ac:dyDescent="0.2">
      <c r="D85" s="1"/>
    </row>
    <row r="86" spans="1:10" x14ac:dyDescent="0.2">
      <c r="D86" s="1"/>
    </row>
    <row r="88" spans="1:10" x14ac:dyDescent="0.2">
      <c r="D88" s="9"/>
    </row>
  </sheetData>
  <mergeCells count="16">
    <mergeCell ref="I2:J2"/>
    <mergeCell ref="I1:J1"/>
    <mergeCell ref="E1:F1"/>
    <mergeCell ref="G1:H1"/>
    <mergeCell ref="E2:F2"/>
    <mergeCell ref="G2:H2"/>
    <mergeCell ref="A83:C83"/>
    <mergeCell ref="F83:G83"/>
    <mergeCell ref="H83:J83"/>
    <mergeCell ref="A3:J3"/>
    <mergeCell ref="A81:C81"/>
    <mergeCell ref="F81:G81"/>
    <mergeCell ref="H81:J81"/>
    <mergeCell ref="A82:C82"/>
    <mergeCell ref="F82:G82"/>
    <mergeCell ref="H82:J82"/>
  </mergeCells>
  <pageMargins left="0.7" right="0.7" top="0.75" bottom="0.75" header="0.3" footer="0.3"/>
  <pageSetup paperSize="9" scale="72" fitToHeight="0" orientation="landscape" r:id="rId1"/>
  <headerFooter>
    <oddHeader>&amp;L &amp;C &amp;R</oddHeader>
    <oddFooter>&amp;L &amp;C 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BF33D-2337-40FB-B6CD-9F836356E7BC}">
  <sheetPr>
    <pageSetUpPr fitToPage="1"/>
  </sheetPr>
  <dimension ref="A1:J53"/>
  <sheetViews>
    <sheetView showGridLines="0" showOutlineSymbols="0" showWhiteSpace="0" view="pageBreakPreview" topLeftCell="A20" zoomScale="80" zoomScaleNormal="100" zoomScaleSheetLayoutView="80" workbookViewId="0">
      <selection activeCell="L4" sqref="L4"/>
    </sheetView>
  </sheetViews>
  <sheetFormatPr defaultColWidth="8.375" defaultRowHeight="12.75" x14ac:dyDescent="0.2"/>
  <cols>
    <col min="1" max="1" width="17.25" style="27" customWidth="1"/>
    <col min="2" max="2" width="42.25" style="27" customWidth="1"/>
    <col min="3" max="3" width="20.125" style="27" customWidth="1"/>
    <col min="4" max="4" width="18.875" style="27" customWidth="1"/>
    <col min="5" max="5" width="16.75" style="27" customWidth="1"/>
    <col min="6" max="6" width="16.625" style="27" bestFit="1" customWidth="1"/>
    <col min="7" max="7" width="19.5" style="27" customWidth="1"/>
    <col min="8" max="9" width="16.25" style="27" customWidth="1"/>
    <col min="10" max="10" width="16.75" style="27" customWidth="1"/>
    <col min="11" max="31" width="14.375" style="27" bestFit="1" customWidth="1"/>
    <col min="32" max="16384" width="8.375" style="27"/>
  </cols>
  <sheetData>
    <row r="1" spans="1:10" ht="17.45" customHeight="1" x14ac:dyDescent="0.25">
      <c r="A1" s="106"/>
      <c r="B1" s="105" t="s">
        <v>233</v>
      </c>
      <c r="C1" s="104"/>
      <c r="D1" s="104"/>
      <c r="E1" s="104"/>
      <c r="F1" s="104"/>
      <c r="G1" s="104"/>
      <c r="H1" s="104"/>
      <c r="I1" s="104"/>
      <c r="J1" s="103"/>
    </row>
    <row r="2" spans="1:10" ht="12.75" customHeight="1" x14ac:dyDescent="0.25">
      <c r="A2" s="102"/>
      <c r="B2" s="101"/>
      <c r="C2" s="100"/>
      <c r="D2" s="100"/>
      <c r="E2" s="100"/>
      <c r="F2" s="100"/>
      <c r="G2" s="100"/>
      <c r="H2" s="100"/>
      <c r="I2" s="100"/>
      <c r="J2" s="99"/>
    </row>
    <row r="3" spans="1:10" ht="15" x14ac:dyDescent="0.2">
      <c r="A3" s="98"/>
      <c r="B3" s="97"/>
      <c r="C3" s="97"/>
      <c r="D3" s="97"/>
      <c r="E3" s="161" t="s">
        <v>279</v>
      </c>
      <c r="F3" s="161"/>
      <c r="G3" s="161"/>
      <c r="H3" s="161"/>
      <c r="J3" s="96"/>
    </row>
    <row r="4" spans="1:10" ht="94.5" customHeight="1" x14ac:dyDescent="0.2">
      <c r="A4" s="95"/>
      <c r="B4" s="43" t="s">
        <v>234</v>
      </c>
      <c r="C4" s="128"/>
      <c r="D4" s="128"/>
      <c r="E4" s="128"/>
      <c r="F4" s="128"/>
      <c r="G4" s="128"/>
      <c r="H4" s="128"/>
      <c r="I4" s="41"/>
      <c r="J4" s="94"/>
    </row>
    <row r="5" spans="1:10" ht="28.5" customHeight="1" x14ac:dyDescent="0.2">
      <c r="A5" s="149" t="s">
        <v>3</v>
      </c>
      <c r="B5" s="152" t="s">
        <v>235</v>
      </c>
      <c r="C5" s="152" t="s">
        <v>236</v>
      </c>
      <c r="D5" s="155" t="s">
        <v>237</v>
      </c>
      <c r="E5" s="158" t="s">
        <v>238</v>
      </c>
      <c r="F5" s="159"/>
      <c r="G5" s="159"/>
      <c r="H5" s="160"/>
      <c r="I5" s="145" t="s">
        <v>239</v>
      </c>
      <c r="J5" s="146"/>
    </row>
    <row r="6" spans="1:10" x14ac:dyDescent="0.2">
      <c r="A6" s="150"/>
      <c r="B6" s="153"/>
      <c r="C6" s="153"/>
      <c r="D6" s="156"/>
      <c r="E6" s="93" t="s">
        <v>240</v>
      </c>
      <c r="F6" s="93" t="s">
        <v>241</v>
      </c>
      <c r="G6" s="93" t="s">
        <v>242</v>
      </c>
      <c r="H6" s="93" t="s">
        <v>277</v>
      </c>
      <c r="I6" s="147"/>
      <c r="J6" s="148"/>
    </row>
    <row r="7" spans="1:10" ht="16.5" customHeight="1" x14ac:dyDescent="0.2">
      <c r="A7" s="151"/>
      <c r="B7" s="154"/>
      <c r="C7" s="154"/>
      <c r="D7" s="157"/>
      <c r="E7" s="91" t="s">
        <v>243</v>
      </c>
      <c r="F7" s="92" t="s">
        <v>244</v>
      </c>
      <c r="G7" s="91" t="s">
        <v>245</v>
      </c>
      <c r="H7" s="91" t="s">
        <v>246</v>
      </c>
      <c r="I7" s="90" t="s">
        <v>247</v>
      </c>
      <c r="J7" s="89" t="s">
        <v>248</v>
      </c>
    </row>
    <row r="8" spans="1:10" ht="29.25" customHeight="1" x14ac:dyDescent="0.2">
      <c r="A8" s="129" t="s">
        <v>8</v>
      </c>
      <c r="B8" s="131" t="s">
        <v>249</v>
      </c>
      <c r="C8" s="133">
        <f>SUM(E8:H8)</f>
        <v>0</v>
      </c>
      <c r="D8" s="88" t="s">
        <v>250</v>
      </c>
      <c r="E8" s="64">
        <f>SUM('Orçamento Sintético R01'!I9,'Orçamento Sintético R01'!I10,('Orçamento Sintético R01'!I8/2))</f>
        <v>0</v>
      </c>
      <c r="F8" s="64">
        <f>(SUM('Orçamento Sintético R01'!I7,'Orçamento Sintético R01'!I11)/3)+'Orçamento Sintético R01'!I6</f>
        <v>0</v>
      </c>
      <c r="G8" s="64">
        <f>(SUM('Orçamento Sintético R01'!I7,'Orçamento Sintético R01'!I11)/3)</f>
        <v>0</v>
      </c>
      <c r="H8" s="64">
        <f>(SUM('Orçamento Sintético R01'!I7,'Orçamento Sintético R01'!I11)/3)+'Orçamento Sintético R01'!I8/2</f>
        <v>0</v>
      </c>
      <c r="I8" s="64" t="s">
        <v>251</v>
      </c>
      <c r="J8" s="87" t="s">
        <v>252</v>
      </c>
    </row>
    <row r="9" spans="1:10" ht="29.25" customHeight="1" x14ac:dyDescent="0.2">
      <c r="A9" s="130"/>
      <c r="B9" s="132"/>
      <c r="C9" s="134"/>
      <c r="D9" s="86"/>
      <c r="E9" s="60" t="e">
        <f>D32</f>
        <v>#DIV/0!</v>
      </c>
      <c r="F9" s="60" t="e">
        <f>E32</f>
        <v>#DIV/0!</v>
      </c>
      <c r="G9" s="60" t="e">
        <f>F32</f>
        <v>#DIV/0!</v>
      </c>
      <c r="H9" s="85" t="e">
        <f>G32</f>
        <v>#DIV/0!</v>
      </c>
      <c r="I9" s="84"/>
      <c r="J9" s="83"/>
    </row>
    <row r="10" spans="1:10" ht="24" customHeight="1" x14ac:dyDescent="0.2">
      <c r="A10" s="139" t="s">
        <v>33</v>
      </c>
      <c r="B10" s="141" t="s">
        <v>253</v>
      </c>
      <c r="C10" s="143">
        <f>SUM(E10:H10)</f>
        <v>0</v>
      </c>
      <c r="D10" s="76"/>
      <c r="E10" s="75">
        <f>'Orçamento Sintético R01'!I12</f>
        <v>0</v>
      </c>
      <c r="F10" s="75">
        <v>0</v>
      </c>
      <c r="G10" s="75">
        <v>0</v>
      </c>
      <c r="H10" s="75">
        <v>0</v>
      </c>
      <c r="I10" s="82"/>
      <c r="J10" s="71"/>
    </row>
    <row r="11" spans="1:10" ht="24" customHeight="1" x14ac:dyDescent="0.2">
      <c r="A11" s="140"/>
      <c r="B11" s="142"/>
      <c r="C11" s="144"/>
      <c r="D11" s="70"/>
      <c r="E11" s="80" t="e">
        <f>D34</f>
        <v>#DIV/0!</v>
      </c>
      <c r="F11" s="80" t="e">
        <f>E34</f>
        <v>#DIV/0!</v>
      </c>
      <c r="G11" s="80" t="e">
        <f>F34</f>
        <v>#DIV/0!</v>
      </c>
      <c r="H11" s="80" t="e">
        <f>G34</f>
        <v>#DIV/0!</v>
      </c>
      <c r="I11" s="81"/>
      <c r="J11" s="67"/>
    </row>
    <row r="12" spans="1:10" ht="24" customHeight="1" x14ac:dyDescent="0.2">
      <c r="A12" s="129" t="s">
        <v>41</v>
      </c>
      <c r="B12" s="131" t="s">
        <v>254</v>
      </c>
      <c r="C12" s="133">
        <f>SUM(E12:H12)</f>
        <v>0</v>
      </c>
      <c r="D12" s="79"/>
      <c r="E12" s="64">
        <v>0</v>
      </c>
      <c r="F12" s="64">
        <f>'Orçamento Sintético R01'!I16</f>
        <v>0</v>
      </c>
      <c r="G12" s="64">
        <f>'Orçamento Sintético R01'!I17</f>
        <v>0</v>
      </c>
      <c r="H12" s="64">
        <v>0</v>
      </c>
      <c r="I12" s="78"/>
      <c r="J12" s="77"/>
    </row>
    <row r="13" spans="1:10" ht="24" customHeight="1" x14ac:dyDescent="0.2">
      <c r="A13" s="130"/>
      <c r="B13" s="132"/>
      <c r="C13" s="134"/>
      <c r="D13" s="61"/>
      <c r="E13" s="60" t="e">
        <f>D36</f>
        <v>#DIV/0!</v>
      </c>
      <c r="F13" s="60" t="e">
        <f>E36</f>
        <v>#DIV/0!</v>
      </c>
      <c r="G13" s="60" t="e">
        <f>F36</f>
        <v>#DIV/0!</v>
      </c>
      <c r="H13" s="60" t="e">
        <f>G36</f>
        <v>#DIV/0!</v>
      </c>
      <c r="I13" s="59"/>
      <c r="J13" s="58"/>
    </row>
    <row r="14" spans="1:10" ht="24" customHeight="1" x14ac:dyDescent="0.2">
      <c r="A14" s="139" t="s">
        <v>255</v>
      </c>
      <c r="B14" s="141" t="s">
        <v>256</v>
      </c>
      <c r="C14" s="143">
        <f>SUM(E14:H14)</f>
        <v>0</v>
      </c>
      <c r="D14" s="76"/>
      <c r="E14" s="75">
        <v>0</v>
      </c>
      <c r="F14" s="75">
        <f>SUM('Orçamento Sintético R01'!I19:I21)</f>
        <v>0</v>
      </c>
      <c r="G14" s="75">
        <f>'Orçamento Sintético R01'!I22</f>
        <v>0</v>
      </c>
      <c r="H14" s="74">
        <v>0</v>
      </c>
      <c r="I14" s="72"/>
      <c r="J14" s="71"/>
    </row>
    <row r="15" spans="1:10" ht="24" customHeight="1" x14ac:dyDescent="0.2">
      <c r="A15" s="140"/>
      <c r="B15" s="142"/>
      <c r="C15" s="144"/>
      <c r="D15" s="70"/>
      <c r="E15" s="80" t="e">
        <f>D38</f>
        <v>#DIV/0!</v>
      </c>
      <c r="F15" s="80" t="e">
        <f>E38</f>
        <v>#DIV/0!</v>
      </c>
      <c r="G15" s="69" t="e">
        <f>F38</f>
        <v>#DIV/0!</v>
      </c>
      <c r="H15" s="69" t="e">
        <f>G38</f>
        <v>#DIV/0!</v>
      </c>
      <c r="I15" s="68"/>
      <c r="J15" s="67"/>
    </row>
    <row r="16" spans="1:10" ht="24" customHeight="1" x14ac:dyDescent="0.2">
      <c r="A16" s="129" t="s">
        <v>257</v>
      </c>
      <c r="B16" s="131" t="s">
        <v>258</v>
      </c>
      <c r="C16" s="133">
        <f>SUM(E16:H16)</f>
        <v>0</v>
      </c>
      <c r="D16" s="79"/>
      <c r="E16" s="64">
        <v>0</v>
      </c>
      <c r="F16" s="64">
        <f>SUM('Orçamento Sintético R01'!I28:I31)</f>
        <v>0</v>
      </c>
      <c r="G16" s="64">
        <f>SUM('Orçamento Sintético R01'!I24:I27)</f>
        <v>0</v>
      </c>
      <c r="H16" s="64">
        <f>SUM('Orçamento Sintético R01'!I32:I34)</f>
        <v>0</v>
      </c>
      <c r="I16" s="78"/>
      <c r="J16" s="77"/>
    </row>
    <row r="17" spans="1:10" ht="24" customHeight="1" x14ac:dyDescent="0.2">
      <c r="A17" s="130"/>
      <c r="B17" s="132"/>
      <c r="C17" s="134"/>
      <c r="D17" s="61"/>
      <c r="E17" s="60" t="e">
        <f>D40</f>
        <v>#DIV/0!</v>
      </c>
      <c r="F17" s="60" t="e">
        <f>E40</f>
        <v>#DIV/0!</v>
      </c>
      <c r="G17" s="60" t="e">
        <f>F40</f>
        <v>#DIV/0!</v>
      </c>
      <c r="H17" s="60" t="e">
        <f>G40</f>
        <v>#DIV/0!</v>
      </c>
      <c r="I17" s="59"/>
      <c r="J17" s="58"/>
    </row>
    <row r="18" spans="1:10" ht="24" customHeight="1" x14ac:dyDescent="0.2">
      <c r="A18" s="139" t="s">
        <v>259</v>
      </c>
      <c r="B18" s="141" t="s">
        <v>260</v>
      </c>
      <c r="C18" s="143">
        <f>SUM(D18:H18 )</f>
        <v>0</v>
      </c>
      <c r="D18" s="76"/>
      <c r="E18" s="75">
        <f>SUM('Orçamento Sintético R01'!I36:I65)</f>
        <v>0</v>
      </c>
      <c r="F18" s="75">
        <v>0</v>
      </c>
      <c r="G18" s="74">
        <f>SUM('Orçamento Sintético R01'!I67:I70)+SUM('Orçamento Sintético R01'!I72:I77)+SUM('Orçamento Sintético R01'!I66,'Orçamento Sintético R01'!I71)</f>
        <v>0</v>
      </c>
      <c r="H18" s="73">
        <v>0</v>
      </c>
      <c r="I18" s="72"/>
      <c r="J18" s="71"/>
    </row>
    <row r="19" spans="1:10" ht="24" customHeight="1" x14ac:dyDescent="0.2">
      <c r="A19" s="140"/>
      <c r="B19" s="142"/>
      <c r="C19" s="144"/>
      <c r="D19" s="70"/>
      <c r="E19" s="69" t="e">
        <f>D42</f>
        <v>#DIV/0!</v>
      </c>
      <c r="F19" s="69" t="e">
        <f>E42</f>
        <v>#DIV/0!</v>
      </c>
      <c r="G19" s="69" t="e">
        <f>F42</f>
        <v>#DIV/0!</v>
      </c>
      <c r="H19" s="69" t="e">
        <f>G42</f>
        <v>#DIV/0!</v>
      </c>
      <c r="I19" s="68"/>
      <c r="J19" s="67"/>
    </row>
    <row r="20" spans="1:10" ht="24" customHeight="1" x14ac:dyDescent="0.2">
      <c r="A20" s="129" t="s">
        <v>261</v>
      </c>
      <c r="B20" s="131" t="s">
        <v>262</v>
      </c>
      <c r="C20" s="133">
        <f>SUM(E20:H20)</f>
        <v>0</v>
      </c>
      <c r="D20" s="66"/>
      <c r="E20" s="65">
        <v>0</v>
      </c>
      <c r="F20" s="65">
        <v>0</v>
      </c>
      <c r="G20" s="65">
        <v>0</v>
      </c>
      <c r="H20" s="64">
        <f>'Orçamento Sintético R01'!I78</f>
        <v>0</v>
      </c>
      <c r="I20" s="63"/>
      <c r="J20" s="62"/>
    </row>
    <row r="21" spans="1:10" ht="24" customHeight="1" x14ac:dyDescent="0.2">
      <c r="A21" s="130"/>
      <c r="B21" s="132"/>
      <c r="C21" s="134"/>
      <c r="D21" s="61"/>
      <c r="E21" s="60" t="e">
        <f>D44</f>
        <v>#DIV/0!</v>
      </c>
      <c r="F21" s="60" t="e">
        <f>E44</f>
        <v>#DIV/0!</v>
      </c>
      <c r="G21" s="60" t="e">
        <f>F44</f>
        <v>#DIV/0!</v>
      </c>
      <c r="H21" s="60" t="e">
        <f>G44</f>
        <v>#DIV/0!</v>
      </c>
      <c r="I21" s="59"/>
      <c r="J21" s="58"/>
    </row>
    <row r="22" spans="1:10" ht="24" customHeight="1" x14ac:dyDescent="0.2">
      <c r="A22" s="57"/>
      <c r="B22" s="109" t="s">
        <v>278</v>
      </c>
      <c r="C22" s="110">
        <f>SUM(C8:C21)</f>
        <v>0</v>
      </c>
      <c r="D22" s="56"/>
      <c r="E22" s="55"/>
      <c r="F22" s="55"/>
      <c r="G22" s="55"/>
      <c r="H22" s="55"/>
      <c r="I22" s="54"/>
      <c r="J22" s="53"/>
    </row>
    <row r="23" spans="1:10" x14ac:dyDescent="0.2">
      <c r="A23" s="135" t="s">
        <v>263</v>
      </c>
      <c r="B23" s="136"/>
      <c r="C23" s="52"/>
      <c r="D23" s="51"/>
      <c r="E23" s="50">
        <f>SUM(E8,E10,E12,E14,E16,E18,E20)</f>
        <v>0</v>
      </c>
      <c r="F23" s="50">
        <f>SUM(F8,F10,F12,F14,F16,F18,F20)</f>
        <v>0</v>
      </c>
      <c r="G23" s="50">
        <f>SUM(G8,G10,G12,G14,G16,G18,G20)</f>
        <v>0</v>
      </c>
      <c r="H23" s="50">
        <f>SUM(H8,H10,H12,H14,H16,H18,H20)</f>
        <v>0</v>
      </c>
      <c r="I23" s="49"/>
      <c r="J23" s="48"/>
    </row>
    <row r="24" spans="1:10" x14ac:dyDescent="0.2">
      <c r="A24" s="137" t="s">
        <v>264</v>
      </c>
      <c r="B24" s="138"/>
      <c r="C24" s="47"/>
      <c r="D24" s="47"/>
      <c r="E24" s="46" t="e">
        <f>E23/(SUM($C$8:$C$21))</f>
        <v>#DIV/0!</v>
      </c>
      <c r="F24" s="46" t="e">
        <f>F23/(SUM($C$8:$C$21))</f>
        <v>#DIV/0!</v>
      </c>
      <c r="G24" s="46" t="e">
        <f>G23/(SUM($C$8:$C$21))</f>
        <v>#DIV/0!</v>
      </c>
      <c r="H24" s="46" t="e">
        <f>H23/(SUM($C$8:$C$21))</f>
        <v>#DIV/0!</v>
      </c>
      <c r="J24" s="44"/>
    </row>
    <row r="25" spans="1:10" x14ac:dyDescent="0.2">
      <c r="A25" s="125" t="s">
        <v>265</v>
      </c>
      <c r="B25" s="126"/>
      <c r="C25" s="39"/>
      <c r="D25" s="39"/>
      <c r="E25" s="45">
        <f>E23</f>
        <v>0</v>
      </c>
      <c r="F25" s="45">
        <f t="shared" ref="F25:H26" si="0">F23+E25</f>
        <v>0</v>
      </c>
      <c r="G25" s="45">
        <f t="shared" si="0"/>
        <v>0</v>
      </c>
      <c r="H25" s="45">
        <f t="shared" si="0"/>
        <v>0</v>
      </c>
      <c r="J25" s="44"/>
    </row>
    <row r="26" spans="1:10" x14ac:dyDescent="0.2">
      <c r="A26" s="127" t="s">
        <v>266</v>
      </c>
      <c r="B26" s="128"/>
      <c r="C26" s="43"/>
      <c r="D26" s="43"/>
      <c r="E26" s="42" t="e">
        <f>E24</f>
        <v>#DIV/0!</v>
      </c>
      <c r="F26" s="42" t="e">
        <f t="shared" si="0"/>
        <v>#DIV/0!</v>
      </c>
      <c r="G26" s="42" t="e">
        <f t="shared" si="0"/>
        <v>#DIV/0!</v>
      </c>
      <c r="H26" s="42" t="e">
        <f t="shared" si="0"/>
        <v>#DIV/0!</v>
      </c>
      <c r="I26" s="41"/>
      <c r="J26" s="40"/>
    </row>
    <row r="27" spans="1:10" ht="12.75" customHeight="1" x14ac:dyDescent="0.25">
      <c r="B27" s="108"/>
      <c r="C27" s="39"/>
      <c r="D27" s="39"/>
    </row>
    <row r="28" spans="1:10" ht="15.75" x14ac:dyDescent="0.25">
      <c r="A28" s="38"/>
      <c r="B28" s="108" t="s">
        <v>276</v>
      </c>
      <c r="C28" s="38"/>
      <c r="D28" s="38"/>
      <c r="E28" s="38"/>
      <c r="F28" s="38"/>
      <c r="G28" s="38"/>
      <c r="H28" s="38"/>
    </row>
    <row r="31" spans="1:10" ht="36" customHeight="1" x14ac:dyDescent="0.2">
      <c r="A31" s="30" t="s">
        <v>3</v>
      </c>
      <c r="B31" s="30" t="s">
        <v>235</v>
      </c>
      <c r="C31" s="30" t="s">
        <v>267</v>
      </c>
      <c r="D31" s="30" t="s">
        <v>268</v>
      </c>
      <c r="E31" s="30" t="s">
        <v>269</v>
      </c>
      <c r="F31" s="30" t="s">
        <v>270</v>
      </c>
      <c r="G31" s="30" t="s">
        <v>271</v>
      </c>
    </row>
    <row r="32" spans="1:10" ht="25.5" customHeight="1" x14ac:dyDescent="0.2">
      <c r="A32" s="120" t="s">
        <v>8</v>
      </c>
      <c r="B32" s="120" t="str">
        <f>B8</f>
        <v>Serviços Preliminares e desmontagens</v>
      </c>
      <c r="C32" s="118">
        <f>SUM(C8:C8)</f>
        <v>0</v>
      </c>
      <c r="D32" s="36" t="e">
        <f>D33/$C$32</f>
        <v>#DIV/0!</v>
      </c>
      <c r="E32" s="36" t="e">
        <f>E33/$C$32</f>
        <v>#DIV/0!</v>
      </c>
      <c r="F32" s="36" t="e">
        <f>F33/$C$32</f>
        <v>#DIV/0!</v>
      </c>
      <c r="G32" s="36" t="e">
        <f>G33/$C$32</f>
        <v>#DIV/0!</v>
      </c>
    </row>
    <row r="33" spans="1:7" x14ac:dyDescent="0.2">
      <c r="A33" s="121"/>
      <c r="B33" s="121"/>
      <c r="C33" s="119"/>
      <c r="D33" s="37">
        <f>E8</f>
        <v>0</v>
      </c>
      <c r="E33" s="37">
        <f>F8</f>
        <v>0</v>
      </c>
      <c r="F33" s="37">
        <f>G8</f>
        <v>0</v>
      </c>
      <c r="G33" s="37">
        <f>H8</f>
        <v>0</v>
      </c>
    </row>
    <row r="34" spans="1:7" ht="26.25" customHeight="1" x14ac:dyDescent="0.2">
      <c r="A34" s="120" t="s">
        <v>33</v>
      </c>
      <c r="B34" s="120" t="str">
        <f>B10</f>
        <v xml:space="preserve">Construção </v>
      </c>
      <c r="C34" s="118">
        <f>SUM(C10:C10)</f>
        <v>0</v>
      </c>
      <c r="D34" s="35" t="e">
        <f>D35/$C$34</f>
        <v>#DIV/0!</v>
      </c>
      <c r="E34" s="36" t="e">
        <f>E35/$C$34</f>
        <v>#DIV/0!</v>
      </c>
      <c r="F34" s="36" t="e">
        <f>F35/$C$34</f>
        <v>#DIV/0!</v>
      </c>
      <c r="G34" s="35" t="e">
        <f>G35/$C$34</f>
        <v>#DIV/0!</v>
      </c>
    </row>
    <row r="35" spans="1:7" ht="15" customHeight="1" x14ac:dyDescent="0.2">
      <c r="A35" s="121"/>
      <c r="B35" s="121"/>
      <c r="C35" s="119"/>
      <c r="D35" s="34">
        <f>E10</f>
        <v>0</v>
      </c>
      <c r="E35" s="34">
        <f>F10</f>
        <v>0</v>
      </c>
      <c r="F35" s="34">
        <f>G10</f>
        <v>0</v>
      </c>
      <c r="G35" s="34">
        <f>H10</f>
        <v>0</v>
      </c>
    </row>
    <row r="36" spans="1:7" ht="24" customHeight="1" x14ac:dyDescent="0.2">
      <c r="A36" s="120" t="s">
        <v>41</v>
      </c>
      <c r="B36" s="120" t="str">
        <f>B12</f>
        <v>Pisos e Rodapés</v>
      </c>
      <c r="C36" s="118">
        <f>SUM(C12:C12)</f>
        <v>0</v>
      </c>
      <c r="D36" s="35" t="e">
        <f>D37/$C$36</f>
        <v>#DIV/0!</v>
      </c>
      <c r="E36" s="36" t="e">
        <f>E37/$C$36</f>
        <v>#DIV/0!</v>
      </c>
      <c r="F36" s="36" t="e">
        <f>F37/$C$36</f>
        <v>#DIV/0!</v>
      </c>
      <c r="G36" s="35" t="e">
        <f>G37/$C$36</f>
        <v>#DIV/0!</v>
      </c>
    </row>
    <row r="37" spans="1:7" ht="16.5" customHeight="1" x14ac:dyDescent="0.2">
      <c r="A37" s="121"/>
      <c r="B37" s="121"/>
      <c r="C37" s="119"/>
      <c r="D37" s="34">
        <f>E12</f>
        <v>0</v>
      </c>
      <c r="E37" s="34">
        <f>F12</f>
        <v>0</v>
      </c>
      <c r="F37" s="34">
        <f>G12</f>
        <v>0</v>
      </c>
      <c r="G37" s="34">
        <f>H12</f>
        <v>0</v>
      </c>
    </row>
    <row r="38" spans="1:7" ht="24.75" customHeight="1" x14ac:dyDescent="0.2">
      <c r="A38" s="120" t="s">
        <v>50</v>
      </c>
      <c r="B38" s="120" t="str">
        <f>B14</f>
        <v>Pintura e revestimentos</v>
      </c>
      <c r="C38" s="118">
        <f>C14</f>
        <v>0</v>
      </c>
      <c r="D38" s="35" t="e">
        <f>D39/$C$38</f>
        <v>#DIV/0!</v>
      </c>
      <c r="E38" s="35" t="e">
        <f>E39/$C$38</f>
        <v>#DIV/0!</v>
      </c>
      <c r="F38" s="36" t="e">
        <f>F39/$C$38</f>
        <v>#DIV/0!</v>
      </c>
      <c r="G38" s="36" t="e">
        <f>G39/$C$38</f>
        <v>#DIV/0!</v>
      </c>
    </row>
    <row r="39" spans="1:7" ht="15.75" customHeight="1" x14ac:dyDescent="0.2">
      <c r="A39" s="121"/>
      <c r="B39" s="121"/>
      <c r="C39" s="119"/>
      <c r="D39" s="34">
        <f>E14</f>
        <v>0</v>
      </c>
      <c r="E39" s="34">
        <f>F14</f>
        <v>0</v>
      </c>
      <c r="F39" s="34">
        <f>G14</f>
        <v>0</v>
      </c>
      <c r="G39" s="34">
        <f>H14</f>
        <v>0</v>
      </c>
    </row>
    <row r="40" spans="1:7" ht="25.5" customHeight="1" x14ac:dyDescent="0.2">
      <c r="A40" s="120" t="s">
        <v>64</v>
      </c>
      <c r="B40" s="120" t="str">
        <f>B16</f>
        <v>Marcenaria, vidraçaria e serralheria</v>
      </c>
      <c r="C40" s="118">
        <f>C16</f>
        <v>0</v>
      </c>
      <c r="D40" s="35" t="e">
        <f>D41/$C$40</f>
        <v>#DIV/0!</v>
      </c>
      <c r="E40" s="36" t="e">
        <f>E41/$C$40</f>
        <v>#DIV/0!</v>
      </c>
      <c r="F40" s="36" t="e">
        <f>F41/$C$40</f>
        <v>#DIV/0!</v>
      </c>
      <c r="G40" s="36" t="e">
        <f>G41/$C$40</f>
        <v>#DIV/0!</v>
      </c>
    </row>
    <row r="41" spans="1:7" ht="15.75" customHeight="1" x14ac:dyDescent="0.2">
      <c r="A41" s="121"/>
      <c r="B41" s="121"/>
      <c r="C41" s="119"/>
      <c r="D41" s="34">
        <f>E16</f>
        <v>0</v>
      </c>
      <c r="E41" s="34">
        <f>F16</f>
        <v>0</v>
      </c>
      <c r="F41" s="34">
        <f>G16</f>
        <v>0</v>
      </c>
      <c r="G41" s="34">
        <f>H16</f>
        <v>0</v>
      </c>
    </row>
    <row r="42" spans="1:7" ht="25.5" customHeight="1" x14ac:dyDescent="0.2">
      <c r="A42" s="120" t="s">
        <v>101</v>
      </c>
      <c r="B42" s="120" t="str">
        <f>B18</f>
        <v>Instalações elétricas e iluminação</v>
      </c>
      <c r="C42" s="118">
        <f>C18</f>
        <v>0</v>
      </c>
      <c r="D42" s="35" t="e">
        <f>D43/$C$42</f>
        <v>#DIV/0!</v>
      </c>
      <c r="E42" s="35" t="e">
        <f>E43/$C$42</f>
        <v>#DIV/0!</v>
      </c>
      <c r="F42" s="35" t="e">
        <f>F43/$C$42</f>
        <v>#DIV/0!</v>
      </c>
      <c r="G42" s="35" t="e">
        <f>G43/$C$42</f>
        <v>#DIV/0!</v>
      </c>
    </row>
    <row r="43" spans="1:7" ht="14.25" customHeight="1" x14ac:dyDescent="0.2">
      <c r="A43" s="121"/>
      <c r="B43" s="121"/>
      <c r="C43" s="119"/>
      <c r="D43" s="34">
        <f>E18</f>
        <v>0</v>
      </c>
      <c r="E43" s="34">
        <f>F18</f>
        <v>0</v>
      </c>
      <c r="F43" s="34">
        <f>G18</f>
        <v>0</v>
      </c>
      <c r="G43" s="34">
        <f>H18</f>
        <v>0</v>
      </c>
    </row>
    <row r="44" spans="1:7" ht="23.25" customHeight="1" x14ac:dyDescent="0.2">
      <c r="A44" s="120" t="s">
        <v>225</v>
      </c>
      <c r="B44" s="120" t="str">
        <f>B20</f>
        <v>Limpeza e finalização</v>
      </c>
      <c r="C44" s="118">
        <f>C20</f>
        <v>0</v>
      </c>
      <c r="D44" s="35" t="e">
        <f>D45/$C$44</f>
        <v>#DIV/0!</v>
      </c>
      <c r="E44" s="35" t="e">
        <f>E45/$C$44</f>
        <v>#DIV/0!</v>
      </c>
      <c r="F44" s="35" t="e">
        <f>F45/$C$44</f>
        <v>#DIV/0!</v>
      </c>
      <c r="G44" s="35" t="e">
        <f>G45/$C$44</f>
        <v>#DIV/0!</v>
      </c>
    </row>
    <row r="45" spans="1:7" ht="15" customHeight="1" x14ac:dyDescent="0.2">
      <c r="A45" s="121"/>
      <c r="B45" s="121"/>
      <c r="C45" s="119"/>
      <c r="D45" s="34">
        <f>E20</f>
        <v>0</v>
      </c>
      <c r="E45" s="34">
        <f>F20</f>
        <v>0</v>
      </c>
      <c r="F45" s="34">
        <f>G20</f>
        <v>0</v>
      </c>
      <c r="G45" s="34">
        <f>H20</f>
        <v>0</v>
      </c>
    </row>
    <row r="48" spans="1:7" x14ac:dyDescent="0.2">
      <c r="B48" s="32" t="s">
        <v>272</v>
      </c>
      <c r="C48" s="122">
        <f>SUM(C32:C45)</f>
        <v>0</v>
      </c>
      <c r="D48" s="33" t="e">
        <f>E23/$C$48</f>
        <v>#DIV/0!</v>
      </c>
      <c r="E48" s="33" t="e">
        <f>F23/$C$48</f>
        <v>#DIV/0!</v>
      </c>
      <c r="F48" s="33" t="e">
        <f>G23/$C$48</f>
        <v>#DIV/0!</v>
      </c>
      <c r="G48" s="33" t="e">
        <f>H23/$C$48</f>
        <v>#DIV/0!</v>
      </c>
    </row>
    <row r="49" spans="2:7" x14ac:dyDescent="0.2">
      <c r="B49" s="30" t="s">
        <v>273</v>
      </c>
      <c r="C49" s="123"/>
      <c r="D49" s="29">
        <f>SUM(D33,D35,D37,D39,D41,D43,D45)</f>
        <v>0</v>
      </c>
      <c r="E49" s="29">
        <f>SUM(E33,E35,E37,E39,E41,E43,E45,)</f>
        <v>0</v>
      </c>
      <c r="F49" s="29">
        <f>SUM(F33,F35,F37,F39,F41,F43,F45,)</f>
        <v>0</v>
      </c>
      <c r="G49" s="29">
        <f>SUM(G33,G35,G37,G39,G41,G43,G45)</f>
        <v>0</v>
      </c>
    </row>
    <row r="50" spans="2:7" x14ac:dyDescent="0.2">
      <c r="B50" s="32" t="s">
        <v>274</v>
      </c>
      <c r="C50" s="123"/>
      <c r="D50" s="31" t="e">
        <f>D48</f>
        <v>#DIV/0!</v>
      </c>
      <c r="E50" s="31" t="e">
        <f t="shared" ref="E50:G51" si="1">D50+E48</f>
        <v>#DIV/0!</v>
      </c>
      <c r="F50" s="31" t="e">
        <f t="shared" si="1"/>
        <v>#DIV/0!</v>
      </c>
      <c r="G50" s="31" t="e">
        <f t="shared" si="1"/>
        <v>#DIV/0!</v>
      </c>
    </row>
    <row r="51" spans="2:7" x14ac:dyDescent="0.2">
      <c r="B51" s="30" t="s">
        <v>275</v>
      </c>
      <c r="C51" s="124"/>
      <c r="D51" s="29">
        <f>D49</f>
        <v>0</v>
      </c>
      <c r="E51" s="29">
        <f t="shared" si="1"/>
        <v>0</v>
      </c>
      <c r="F51" s="29">
        <f t="shared" si="1"/>
        <v>0</v>
      </c>
      <c r="G51" s="29">
        <f t="shared" si="1"/>
        <v>0</v>
      </c>
    </row>
    <row r="53" spans="2:7" x14ac:dyDescent="0.2">
      <c r="B53" s="28" t="s">
        <v>276</v>
      </c>
    </row>
  </sheetData>
  <mergeCells count="58">
    <mergeCell ref="B8:B9"/>
    <mergeCell ref="A8:A9"/>
    <mergeCell ref="E3:F3"/>
    <mergeCell ref="G3:H3"/>
    <mergeCell ref="C4:D4"/>
    <mergeCell ref="E4:F4"/>
    <mergeCell ref="G4:H4"/>
    <mergeCell ref="I5:J6"/>
    <mergeCell ref="A12:A13"/>
    <mergeCell ref="B12:B13"/>
    <mergeCell ref="C12:C13"/>
    <mergeCell ref="A14:A15"/>
    <mergeCell ref="B14:B15"/>
    <mergeCell ref="C14:C15"/>
    <mergeCell ref="A5:A7"/>
    <mergeCell ref="B5:B7"/>
    <mergeCell ref="C5:C7"/>
    <mergeCell ref="D5:D7"/>
    <mergeCell ref="E5:H5"/>
    <mergeCell ref="C10:C11"/>
    <mergeCell ref="B10:B11"/>
    <mergeCell ref="A10:A11"/>
    <mergeCell ref="C8:C9"/>
    <mergeCell ref="A16:A17"/>
    <mergeCell ref="B16:B17"/>
    <mergeCell ref="C16:C17"/>
    <mergeCell ref="A18:A19"/>
    <mergeCell ref="B18:B19"/>
    <mergeCell ref="C18:C19"/>
    <mergeCell ref="A25:B25"/>
    <mergeCell ref="A26:B26"/>
    <mergeCell ref="A20:A21"/>
    <mergeCell ref="B20:B21"/>
    <mergeCell ref="C20:C21"/>
    <mergeCell ref="A23:B23"/>
    <mergeCell ref="A24:B24"/>
    <mergeCell ref="A34:A35"/>
    <mergeCell ref="B34:B35"/>
    <mergeCell ref="C34:C35"/>
    <mergeCell ref="A36:A37"/>
    <mergeCell ref="B36:B37"/>
    <mergeCell ref="C36:C37"/>
    <mergeCell ref="C32:C33"/>
    <mergeCell ref="B32:B33"/>
    <mergeCell ref="A32:A33"/>
    <mergeCell ref="C48:C51"/>
    <mergeCell ref="A40:A41"/>
    <mergeCell ref="B40:B41"/>
    <mergeCell ref="C40:C41"/>
    <mergeCell ref="A42:A43"/>
    <mergeCell ref="B42:B43"/>
    <mergeCell ref="C42:C43"/>
    <mergeCell ref="A38:A39"/>
    <mergeCell ref="B38:B39"/>
    <mergeCell ref="C38:C39"/>
    <mergeCell ref="A44:A45"/>
    <mergeCell ref="B44:B45"/>
    <mergeCell ref="C44:C45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  <headerFooter>
    <oddHeader>Página &amp;P&amp;R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BE812253ECDB4BBC7E170F4D66571A" ma:contentTypeVersion="13" ma:contentTypeDescription="Create a new document." ma:contentTypeScope="" ma:versionID="daf55278aa03c7cc166f31a9f003f2d7">
  <xsd:schema xmlns:xsd="http://www.w3.org/2001/XMLSchema" xmlns:xs="http://www.w3.org/2001/XMLSchema" xmlns:p="http://schemas.microsoft.com/office/2006/metadata/properties" xmlns:ns2="da384f1a-26ac-4e64-8d38-1286b0541ed4" xmlns:ns3="043c51d7-1484-4b42-ae56-96b89c2f4c26" targetNamespace="http://schemas.microsoft.com/office/2006/metadata/properties" ma:root="true" ma:fieldsID="b87ddc77f5113381ce9ac071d2069498" ns2:_="" ns3:_="">
    <xsd:import namespace="da384f1a-26ac-4e64-8d38-1286b0541ed4"/>
    <xsd:import namespace="043c51d7-1484-4b42-ae56-96b89c2f4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384f1a-26ac-4e64-8d38-1286b0541e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18d130e2-d8de-4285-9cce-e23c6c017b1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c51d7-1484-4b42-ae56-96b89c2f4c2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0f890e-6ae9-4959-be41-4bb0ae4ed80a}" ma:internalName="TaxCatchAll" ma:showField="CatchAllData" ma:web="043c51d7-1484-4b42-ae56-96b89c2f4c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a384f1a-26ac-4e64-8d38-1286b0541ed4">
      <Terms xmlns="http://schemas.microsoft.com/office/infopath/2007/PartnerControls"/>
    </lcf76f155ced4ddcb4097134ff3c332f>
    <TaxCatchAll xmlns="043c51d7-1484-4b42-ae56-96b89c2f4c26" xsi:nil="true"/>
  </documentManagement>
</p:properties>
</file>

<file path=customXml/itemProps1.xml><?xml version="1.0" encoding="utf-8"?>
<ds:datastoreItem xmlns:ds="http://schemas.openxmlformats.org/officeDocument/2006/customXml" ds:itemID="{954AC4E9-7C62-48DA-B38E-92D796E26006}"/>
</file>

<file path=customXml/itemProps2.xml><?xml version="1.0" encoding="utf-8"?>
<ds:datastoreItem xmlns:ds="http://schemas.openxmlformats.org/officeDocument/2006/customXml" ds:itemID="{C7DB0D33-D5AF-4775-9DBA-882D3EED91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92B4076-C830-457C-B314-52ABCB0C15A9}">
  <ds:schemaRefs>
    <ds:schemaRef ds:uri="http://schemas.microsoft.com/office/2006/metadata/properties"/>
    <ds:schemaRef ds:uri="http://schemas.microsoft.com/office/infopath/2007/PartnerControls"/>
    <ds:schemaRef ds:uri="da384f1a-26ac-4e64-8d38-1286b0541ed4"/>
    <ds:schemaRef ds:uri="043c51d7-1484-4b42-ae56-96b89c2f4c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Orçamento Sintético R01</vt:lpstr>
      <vt:lpstr>Cronogr. físico-financeiro R01</vt:lpstr>
      <vt:lpstr>'Cronogr. físico-financeiro R01'!Area_de_impressao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2026-08-07T16:22:26Z</dcterms:created>
  <dcterms:modified xsi:type="dcterms:W3CDTF">2026-08-07T17:05:35Z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2026-08-07T16:22:41Z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4e10ab7b-c5b8-45a5-8b77-4e08baca5992</vt:lpwstr>
  </property>
  <property fmtid="{D5CDD505-2E9C-101B-9397-08002B2CF9AE}" pid="7" name="MSIP_Label_defa4170-0d19-0005-0004-bc88714345d2_ActionId">
    <vt:lpwstr>b57b2fb2-00a6-4844-86b0-d7f1348b37b6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10, 3, 0, 2</vt:lpwstr>
  </property>
  <property fmtid="{D5CDD505-2E9C-101B-9397-08002B2CF9AE}" pid="10" name="MediaServiceImageTags">
    <vt:lpwstr/>
  </property>
  <property fmtid="{D5CDD505-2E9C-101B-9397-08002B2CF9AE}" pid="11" name="ContentTypeId">
    <vt:lpwstr>0x01010008BE812253ECDB4BBC7E170F4D66571A</vt:lpwstr>
  </property>
</Properties>
</file>